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005" windowHeight="100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92" i="1" l="1"/>
  <c r="F92" i="1"/>
  <c r="G55" i="1"/>
  <c r="F55" i="1"/>
  <c r="G56" i="1"/>
  <c r="F56" i="1"/>
  <c r="G89" i="1"/>
  <c r="F89" i="1"/>
  <c r="G83" i="1"/>
  <c r="F83" i="1"/>
  <c r="H88" i="1" l="1"/>
  <c r="G87" i="1"/>
  <c r="F87" i="1"/>
  <c r="F85" i="1"/>
  <c r="H84" i="1"/>
  <c r="G81" i="1"/>
  <c r="H80" i="1"/>
  <c r="H79" i="1"/>
  <c r="G78" i="1"/>
  <c r="F78" i="1"/>
  <c r="H77" i="1"/>
  <c r="H76" i="1"/>
  <c r="G75" i="1"/>
  <c r="F75" i="1"/>
  <c r="H74" i="1"/>
  <c r="G73" i="1"/>
  <c r="F73" i="1"/>
  <c r="H72" i="1"/>
  <c r="G71" i="1"/>
  <c r="F71" i="1"/>
  <c r="H70" i="1"/>
  <c r="G69" i="1"/>
  <c r="F69" i="1"/>
  <c r="H68" i="1"/>
  <c r="G67" i="1"/>
  <c r="F67" i="1"/>
  <c r="H66" i="1"/>
  <c r="H65" i="1"/>
  <c r="G64" i="1"/>
  <c r="F64" i="1"/>
  <c r="H63" i="1"/>
  <c r="H62" i="1"/>
  <c r="G61" i="1"/>
  <c r="F61" i="1"/>
  <c r="H60" i="1"/>
  <c r="H59" i="1"/>
  <c r="G58" i="1"/>
  <c r="F58" i="1"/>
  <c r="H57" i="1"/>
  <c r="H54" i="1"/>
  <c r="H53" i="1"/>
  <c r="G52" i="1"/>
  <c r="G51" i="1" s="1"/>
  <c r="F52" i="1"/>
  <c r="H50" i="1"/>
  <c r="H49" i="1"/>
  <c r="H48" i="1"/>
  <c r="H47" i="1"/>
  <c r="H46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G22" i="1"/>
  <c r="F22" i="1"/>
  <c r="H20" i="1"/>
  <c r="H19" i="1"/>
  <c r="H18" i="1"/>
  <c r="H17" i="1"/>
  <c r="G16" i="1"/>
  <c r="F16" i="1"/>
  <c r="H15" i="1"/>
  <c r="H14" i="1"/>
  <c r="H13" i="1"/>
  <c r="G12" i="1"/>
  <c r="F12" i="1"/>
  <c r="H10" i="1"/>
  <c r="H9" i="1"/>
  <c r="H8" i="1"/>
  <c r="G7" i="1"/>
  <c r="G6" i="1" s="1"/>
  <c r="F7" i="1"/>
  <c r="F6" i="1" s="1"/>
  <c r="G11" i="1" l="1"/>
  <c r="F11" i="1"/>
  <c r="H41" i="1"/>
  <c r="H61" i="1"/>
  <c r="H67" i="1"/>
  <c r="H71" i="1"/>
  <c r="H75" i="1"/>
  <c r="G21" i="1"/>
  <c r="H16" i="1"/>
  <c r="H12" i="1"/>
  <c r="H52" i="1"/>
  <c r="H58" i="1"/>
  <c r="H73" i="1"/>
  <c r="H78" i="1"/>
  <c r="H31" i="1"/>
  <c r="H64" i="1"/>
  <c r="H86" i="1"/>
  <c r="H69" i="1"/>
  <c r="H7" i="1"/>
  <c r="H22" i="1"/>
  <c r="H82" i="1"/>
  <c r="H87" i="1"/>
  <c r="H90" i="1"/>
  <c r="F21" i="1"/>
  <c r="F51" i="1"/>
  <c r="H51" i="1" s="1"/>
  <c r="F81" i="1"/>
  <c r="H81" i="1" s="1"/>
  <c r="G85" i="1"/>
  <c r="H85" i="1" s="1"/>
  <c r="H83" i="1" l="1"/>
  <c r="H21" i="1"/>
  <c r="H6" i="1"/>
  <c r="H89" i="1"/>
  <c r="H56" i="1"/>
  <c r="H55" i="1" l="1"/>
  <c r="H11" i="1"/>
  <c r="H92" i="1" l="1"/>
</calcChain>
</file>

<file path=xl/sharedStrings.xml><?xml version="1.0" encoding="utf-8"?>
<sst xmlns="http://schemas.openxmlformats.org/spreadsheetml/2006/main" count="172" uniqueCount="90">
  <si>
    <t>Dział</t>
  </si>
  <si>
    <t>Rozdział</t>
  </si>
  <si>
    <t>Paragraf</t>
  </si>
  <si>
    <t>Treść</t>
  </si>
  <si>
    <t>Plan</t>
  </si>
  <si>
    <t xml:space="preserve">Wykonanie </t>
  </si>
  <si>
    <t>%</t>
  </si>
  <si>
    <t>010</t>
  </si>
  <si>
    <t>Rolnictwo i łowiectwo</t>
  </si>
  <si>
    <t>01095</t>
  </si>
  <si>
    <t>Pozostała działalność</t>
  </si>
  <si>
    <t>4210</t>
  </si>
  <si>
    <t>Zakup materiałów i wyposażenia</t>
  </si>
  <si>
    <t>4430</t>
  </si>
  <si>
    <t>Różne opłaty i składki</t>
  </si>
  <si>
    <t>Wydatki osobowe niezaliczone do wynagrodzeń</t>
  </si>
  <si>
    <t>Wynagrodzenia osobowe pracowników</t>
  </si>
  <si>
    <t>Składki na ubezpieczenia społeczne</t>
  </si>
  <si>
    <t>Składki na Fundusz Pracy</t>
  </si>
  <si>
    <t>Wynagrodzenia bezosobowe</t>
  </si>
  <si>
    <t>01.40+ Koszty pośrednie</t>
  </si>
  <si>
    <t>Zakup usług pozostałych</t>
  </si>
  <si>
    <t>Zakup usług dostępu do sieci Internet</t>
  </si>
  <si>
    <t>Opłata z tytułu zakupu usług telekomunikacyjnych świadczonych w stacjonarnej publicznej sieci telefonicznej.</t>
  </si>
  <si>
    <t>Podróże służbowe krajowe</t>
  </si>
  <si>
    <t>Zakup materiałów papierniczych do sprzętu drukarskiego i urządzeń kserograficznych</t>
  </si>
  <si>
    <t>4300</t>
  </si>
  <si>
    <t>4170</t>
  </si>
  <si>
    <t>750</t>
  </si>
  <si>
    <t>Administracja publiczna</t>
  </si>
  <si>
    <t>75011</t>
  </si>
  <si>
    <t>Urzędy wojewódzkie</t>
  </si>
  <si>
    <t>4010</t>
  </si>
  <si>
    <t>4110</t>
  </si>
  <si>
    <t>4120</t>
  </si>
  <si>
    <t>3030</t>
  </si>
  <si>
    <t xml:space="preserve">Różne wydatki na rzecz osób fizycznych </t>
  </si>
  <si>
    <t>4410</t>
  </si>
  <si>
    <t>4740</t>
  </si>
  <si>
    <t>4750</t>
  </si>
  <si>
    <t>Zakup akcesoriów komputerowych, w tym programów i licencji</t>
  </si>
  <si>
    <t>3020</t>
  </si>
  <si>
    <t>4040</t>
  </si>
  <si>
    <t>Dodatkowe wynagrodzenie roczne</t>
  </si>
  <si>
    <t>4350</t>
  </si>
  <si>
    <t>4370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</si>
  <si>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</si>
  <si>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</si>
  <si>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</si>
  <si>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</si>
  <si>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75056</t>
  </si>
  <si>
    <t>Spis powszechny i inne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</si>
  <si>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</si>
  <si>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</si>
  <si>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</si>
  <si>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</si>
  <si>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75107</t>
  </si>
  <si>
    <t>Wybory Prezydenta Rzeczypospolitej Polskiej</t>
  </si>
  <si>
    <t>75109</t>
  </si>
  <si>
    <t>Wybory do rad gmin, rad powiatów i sejmików województw, wybory wójtów, burmistrzów i prezydentów miast oraz referenda gminne, powiatowe i wojewódzkie</t>
  </si>
  <si>
    <t>752</t>
  </si>
  <si>
    <t>Obrona narodowa</t>
  </si>
  <si>
    <t>75212</t>
  </si>
  <si>
    <t>Pozostałe wydatki obronne</t>
  </si>
  <si>
    <t>Usuwanie skutków klęsk żywiołowych</t>
  </si>
  <si>
    <t>852</t>
  </si>
  <si>
    <t>Pomoc społeczna</t>
  </si>
  <si>
    <t>85212</t>
  </si>
  <si>
    <t>Świadczenia rodzinne, świadczenia z funduszu alimentacyjneego oraz składki na ubezpieczenia emerytalne i rentowe z ubezpieczenia społecznego</t>
  </si>
  <si>
    <t>3110</t>
  </si>
  <si>
    <t>Świadczenia społeczne</t>
  </si>
  <si>
    <t>01. Obsługa świadczeń rodzinnych</t>
  </si>
  <si>
    <t>01. ZUS za osoby pobierające świadzenie rodzinne</t>
  </si>
  <si>
    <t>02.ZUS pracownicy MOPS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</si>
  <si>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</si>
  <si>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</si>
  <si>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</si>
  <si>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</si>
  <si>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85219</t>
  </si>
  <si>
    <t>Ośrodki pomocy społecznej</t>
  </si>
  <si>
    <t>85228</t>
  </si>
  <si>
    <t>Usługi opiekuńcze i specjalistyczne usługi opiekuńcze</t>
  </si>
  <si>
    <t>85278</t>
  </si>
  <si>
    <t>85295</t>
  </si>
  <si>
    <t>Razem:</t>
  </si>
  <si>
    <t>BeSTia</t>
  </si>
  <si>
    <t xml:space="preserve"> </t>
  </si>
  <si>
    <t>Klasyfikacja</t>
  </si>
  <si>
    <t>PLAN I WYKONANIE WYDATKÓW ZWIĄZANYCH Z REALIZACJĄ ZADAŃ ZLECONYCH GMINIE ZA 2010 ROK</t>
  </si>
  <si>
    <t>Tabela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</si>
</sst>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righ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35" borderId="11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left" vertical="center" wrapText="1"/>
    </xf>
    <xf numFmtId="4" fontId="19" fillId="35" borderId="11" xfId="0" applyNumberFormat="1" applyFont="1" applyFill="1" applyBorder="1" applyAlignment="1" applyProtection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" fontId="19" fillId="0" borderId="11" xfId="0" applyNumberFormat="1" applyFont="1" applyFill="1" applyBorder="1" applyAlignment="1" applyProtection="1">
      <alignment horizontal="right" vertical="center" wrapText="1"/>
    </xf>
    <xf numFmtId="4" fontId="19" fillId="0" borderId="12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18" fillId="0" borderId="11" xfId="0" applyNumberFormat="1" applyFont="1" applyFill="1" applyBorder="1" applyAlignment="1" applyProtection="1">
      <alignment horizontal="right" vertical="center" wrapText="1"/>
    </xf>
    <xf numFmtId="0" fontId="19" fillId="0" borderId="18" xfId="0" applyFont="1" applyBorder="1"/>
    <xf numFmtId="0" fontId="20" fillId="0" borderId="0" xfId="0" applyNumberFormat="1" applyFont="1" applyFill="1" applyBorder="1" applyAlignment="1" applyProtection="1">
      <alignment vertical="top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4" fontId="18" fillId="0" borderId="21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20" fillId="0" borderId="18" xfId="0" applyNumberFormat="1" applyFont="1" applyFill="1" applyBorder="1" applyAlignment="1" applyProtection="1">
      <alignment vertical="top" wrapText="1"/>
    </xf>
    <xf numFmtId="0" fontId="18" fillId="0" borderId="18" xfId="0" applyFont="1" applyBorder="1" applyAlignment="1">
      <alignment horizontal="center" vertical="center"/>
    </xf>
    <xf numFmtId="10" fontId="18" fillId="34" borderId="18" xfId="0" applyNumberFormat="1" applyFont="1" applyFill="1" applyBorder="1" applyAlignment="1">
      <alignment vertical="center"/>
    </xf>
    <xf numFmtId="10" fontId="19" fillId="36" borderId="18" xfId="0" applyNumberFormat="1" applyFont="1" applyFill="1" applyBorder="1" applyAlignment="1">
      <alignment vertical="center"/>
    </xf>
    <xf numFmtId="10" fontId="19" fillId="0" borderId="18" xfId="0" applyNumberFormat="1" applyFont="1" applyBorder="1" applyAlignment="1">
      <alignment vertical="center"/>
    </xf>
    <xf numFmtId="10" fontId="18" fillId="0" borderId="18" xfId="0" applyNumberFormat="1" applyFont="1" applyBorder="1" applyAlignment="1">
      <alignment vertical="center"/>
    </xf>
    <xf numFmtId="0" fontId="19" fillId="0" borderId="0" xfId="0" applyFont="1" applyAlignment="1"/>
    <xf numFmtId="0" fontId="22" fillId="0" borderId="18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showGridLines="0" tabSelected="1" zoomScale="136" zoomScaleNormal="136" workbookViewId="0">
      <selection activeCell="E3" sqref="E3"/>
    </sheetView>
  </sheetViews>
  <sheetFormatPr defaultRowHeight="11.25" customHeight="1"/>
  <cols>
    <col min="1" max="1" width="2.140625" style="1" customWidth="1"/>
    <col min="2" max="2" width="5.85546875" style="1" customWidth="1"/>
    <col min="3" max="3" width="6.7109375" style="1" customWidth="1"/>
    <col min="4" max="4" width="7.28515625" style="1" customWidth="1"/>
    <col min="5" max="5" width="47.28515625" style="1" customWidth="1"/>
    <col min="6" max="6" width="11.5703125" style="1" customWidth="1"/>
    <col min="7" max="7" width="10.85546875" style="1" customWidth="1"/>
    <col min="8" max="8" width="7.28515625" style="1" customWidth="1"/>
    <col min="9" max="9" width="9.85546875" style="1" bestFit="1" customWidth="1"/>
    <col min="10" max="16384" width="9.140625" style="1"/>
  </cols>
  <sheetData>
    <row r="1" spans="2:8">
      <c r="G1" s="32" t="s">
        <v>89</v>
      </c>
      <c r="H1" s="32"/>
    </row>
    <row r="2" spans="2:8" s="30" customFormat="1">
      <c r="B2" s="33" t="s">
        <v>88</v>
      </c>
      <c r="C2" s="33"/>
      <c r="D2" s="33"/>
      <c r="E2" s="33"/>
      <c r="F2" s="33"/>
      <c r="G2" s="33"/>
      <c r="H2" s="33"/>
    </row>
    <row r="3" spans="2:8" ht="17.100000000000001" customHeight="1">
      <c r="B3" s="19"/>
      <c r="C3" s="19"/>
      <c r="D3" s="19"/>
      <c r="E3" s="19"/>
      <c r="F3" s="19"/>
    </row>
    <row r="4" spans="2:8">
      <c r="B4" s="31" t="s">
        <v>87</v>
      </c>
      <c r="C4" s="31"/>
      <c r="D4" s="31"/>
      <c r="E4" s="24"/>
      <c r="F4" s="24"/>
      <c r="G4" s="18"/>
      <c r="H4" s="18"/>
    </row>
    <row r="5" spans="2:8" ht="17.100000000000001" customHeight="1">
      <c r="B5" s="20" t="s">
        <v>0</v>
      </c>
      <c r="C5" s="21" t="s">
        <v>1</v>
      </c>
      <c r="D5" s="20" t="s">
        <v>2</v>
      </c>
      <c r="E5" s="20" t="s">
        <v>3</v>
      </c>
      <c r="F5" s="22" t="s">
        <v>4</v>
      </c>
      <c r="G5" s="23" t="s">
        <v>5</v>
      </c>
      <c r="H5" s="25" t="s">
        <v>6</v>
      </c>
    </row>
    <row r="6" spans="2:8" ht="16.7" customHeight="1">
      <c r="B6" s="2" t="s">
        <v>7</v>
      </c>
      <c r="C6" s="3"/>
      <c r="D6" s="2"/>
      <c r="E6" s="4" t="s">
        <v>8</v>
      </c>
      <c r="F6" s="5">
        <f>F7</f>
        <v>14255</v>
      </c>
      <c r="G6" s="5">
        <f>G7</f>
        <v>14253.71</v>
      </c>
      <c r="H6" s="26">
        <f t="shared" ref="H6:H9" si="0">G6/F6</f>
        <v>0.99990950543668877</v>
      </c>
    </row>
    <row r="7" spans="2:8" ht="16.7" customHeight="1">
      <c r="B7" s="6"/>
      <c r="C7" s="7" t="s">
        <v>9</v>
      </c>
      <c r="D7" s="8"/>
      <c r="E7" s="9" t="s">
        <v>10</v>
      </c>
      <c r="F7" s="10">
        <f>SUM(F8:F9)</f>
        <v>14255</v>
      </c>
      <c r="G7" s="10">
        <f>SUM(G8:G9)</f>
        <v>14253.71</v>
      </c>
      <c r="H7" s="27">
        <f t="shared" si="0"/>
        <v>0.99990950543668877</v>
      </c>
    </row>
    <row r="8" spans="2:8" ht="17.100000000000001" customHeight="1">
      <c r="B8" s="6"/>
      <c r="C8" s="11"/>
      <c r="D8" s="12" t="s">
        <v>11</v>
      </c>
      <c r="E8" s="13" t="s">
        <v>12</v>
      </c>
      <c r="F8" s="14">
        <v>280</v>
      </c>
      <c r="G8" s="15">
        <v>279.49</v>
      </c>
      <c r="H8" s="28">
        <f t="shared" si="0"/>
        <v>0.99817857142857147</v>
      </c>
    </row>
    <row r="9" spans="2:8" ht="17.100000000000001" customHeight="1">
      <c r="B9" s="6"/>
      <c r="C9" s="11"/>
      <c r="D9" s="12" t="s">
        <v>13</v>
      </c>
      <c r="E9" s="13" t="s">
        <v>14</v>
      </c>
      <c r="F9" s="14">
        <v>13975</v>
      </c>
      <c r="G9" s="15">
        <v>13974.22</v>
      </c>
      <c r="H9" s="28">
        <f t="shared" si="0"/>
        <v>0.99994418604651158</v>
      </c>
    </row>
    <row r="10" spans="2:8" ht="17.100000000000001" hidden="1" customHeight="1">
      <c r="B10" s="6"/>
      <c r="C10" s="11"/>
      <c r="D10" s="6"/>
      <c r="E10" s="13" t="s">
        <v>20</v>
      </c>
      <c r="F10" s="14">
        <v>684</v>
      </c>
      <c r="G10" s="15">
        <v>677.56</v>
      </c>
      <c r="H10" s="28">
        <f t="shared" ref="H10" si="1">G10/F10</f>
        <v>0.99058479532163735</v>
      </c>
    </row>
    <row r="11" spans="2:8" ht="17.100000000000001" customHeight="1">
      <c r="B11" s="2" t="s">
        <v>28</v>
      </c>
      <c r="C11" s="3"/>
      <c r="D11" s="2"/>
      <c r="E11" s="4" t="s">
        <v>29</v>
      </c>
      <c r="F11" s="5">
        <f>F12+F16</f>
        <v>165427</v>
      </c>
      <c r="G11" s="5">
        <f>G12+G16</f>
        <v>165426.18</v>
      </c>
      <c r="H11" s="26">
        <f t="shared" ref="H11:H15" si="2">G11/F11</f>
        <v>0.99999504313080689</v>
      </c>
    </row>
    <row r="12" spans="2:8">
      <c r="B12" s="6"/>
      <c r="C12" s="7" t="s">
        <v>30</v>
      </c>
      <c r="D12" s="8"/>
      <c r="E12" s="9" t="s">
        <v>31</v>
      </c>
      <c r="F12" s="10">
        <f>SUM(F13:F15)</f>
        <v>156600</v>
      </c>
      <c r="G12" s="10">
        <f>SUM(G13:G15)</f>
        <v>156600</v>
      </c>
      <c r="H12" s="27">
        <f t="shared" si="2"/>
        <v>1</v>
      </c>
    </row>
    <row r="13" spans="2:8" ht="17.100000000000001" customHeight="1">
      <c r="B13" s="6"/>
      <c r="C13" s="11"/>
      <c r="D13" s="12" t="s">
        <v>32</v>
      </c>
      <c r="E13" s="13" t="s">
        <v>16</v>
      </c>
      <c r="F13" s="14">
        <v>133117</v>
      </c>
      <c r="G13" s="15">
        <v>133117</v>
      </c>
      <c r="H13" s="28">
        <f t="shared" si="2"/>
        <v>1</v>
      </c>
    </row>
    <row r="14" spans="2:8" ht="17.100000000000001" customHeight="1">
      <c r="B14" s="6"/>
      <c r="C14" s="11"/>
      <c r="D14" s="12" t="s">
        <v>33</v>
      </c>
      <c r="E14" s="13" t="s">
        <v>17</v>
      </c>
      <c r="F14" s="14">
        <v>20221</v>
      </c>
      <c r="G14" s="15">
        <v>20221</v>
      </c>
      <c r="H14" s="28">
        <f t="shared" si="2"/>
        <v>1</v>
      </c>
    </row>
    <row r="15" spans="2:8" ht="17.100000000000001" customHeight="1">
      <c r="B15" s="6"/>
      <c r="C15" s="11"/>
      <c r="D15" s="12" t="s">
        <v>34</v>
      </c>
      <c r="E15" s="13" t="s">
        <v>18</v>
      </c>
      <c r="F15" s="14">
        <v>3262</v>
      </c>
      <c r="G15" s="15">
        <v>3262</v>
      </c>
      <c r="H15" s="28">
        <f t="shared" si="2"/>
        <v>1</v>
      </c>
    </row>
    <row r="16" spans="2:8" ht="27" customHeight="1">
      <c r="B16" s="6"/>
      <c r="C16" s="7" t="s">
        <v>50</v>
      </c>
      <c r="D16" s="8"/>
      <c r="E16" s="9" t="s">
        <v>51</v>
      </c>
      <c r="F16" s="10">
        <f>SUM(F17:F20)</f>
        <v>8827</v>
      </c>
      <c r="G16" s="10">
        <f>SUM(G17:G20)</f>
        <v>8826.18</v>
      </c>
      <c r="H16" s="27">
        <f t="shared" ref="H16:H20" si="3">G16/F16</f>
        <v>0.99990710320607235</v>
      </c>
    </row>
    <row r="17" spans="2:8" ht="16.7" customHeight="1">
      <c r="B17" s="6"/>
      <c r="C17" s="11"/>
      <c r="D17" s="12" t="s">
        <v>41</v>
      </c>
      <c r="E17" s="13" t="s">
        <v>15</v>
      </c>
      <c r="F17" s="14">
        <v>6679</v>
      </c>
      <c r="G17" s="15">
        <v>6679</v>
      </c>
      <c r="H17" s="28">
        <f t="shared" si="3"/>
        <v>1</v>
      </c>
    </row>
    <row r="18" spans="2:8" ht="17.100000000000001" customHeight="1">
      <c r="B18" s="6"/>
      <c r="C18" s="11"/>
      <c r="D18" s="12" t="s">
        <v>33</v>
      </c>
      <c r="E18" s="13" t="s">
        <v>17</v>
      </c>
      <c r="F18" s="14">
        <v>1140</v>
      </c>
      <c r="G18" s="15">
        <v>1139.6600000000001</v>
      </c>
      <c r="H18" s="28">
        <f t="shared" si="3"/>
        <v>0.99970175438596498</v>
      </c>
    </row>
    <row r="19" spans="2:8" ht="17.100000000000001" customHeight="1">
      <c r="B19" s="6"/>
      <c r="C19" s="11"/>
      <c r="D19" s="12" t="s">
        <v>34</v>
      </c>
      <c r="E19" s="13" t="s">
        <v>18</v>
      </c>
      <c r="F19" s="14">
        <v>184</v>
      </c>
      <c r="G19" s="15">
        <v>183.82</v>
      </c>
      <c r="H19" s="28">
        <f t="shared" si="3"/>
        <v>0.99902173913043479</v>
      </c>
    </row>
    <row r="20" spans="2:8" ht="17.100000000000001" customHeight="1">
      <c r="B20" s="6"/>
      <c r="C20" s="11"/>
      <c r="D20" s="12" t="s">
        <v>27</v>
      </c>
      <c r="E20" s="13" t="s">
        <v>19</v>
      </c>
      <c r="F20" s="14">
        <v>824</v>
      </c>
      <c r="G20" s="15">
        <v>823.7</v>
      </c>
      <c r="H20" s="28">
        <f t="shared" si="3"/>
        <v>0.99963592233009713</v>
      </c>
    </row>
    <row r="21" spans="2:8" ht="22.5" customHeight="1">
      <c r="B21" s="2" t="s">
        <v>52</v>
      </c>
      <c r="C21" s="3"/>
      <c r="D21" s="2"/>
      <c r="E21" s="4" t="s">
        <v>53</v>
      </c>
      <c r="F21" s="5">
        <f>F22+F31+F41</f>
        <v>85137</v>
      </c>
      <c r="G21" s="5">
        <f>G22+G31+G41</f>
        <v>64399.760000000009</v>
      </c>
      <c r="H21" s="26">
        <f t="shared" ref="H21:H40" si="4">G21/F21</f>
        <v>0.75642505608607313</v>
      </c>
    </row>
    <row r="22" spans="2:8" ht="22.5">
      <c r="B22" s="6"/>
      <c r="C22" s="7" t="s">
        <v>54</v>
      </c>
      <c r="D22" s="8"/>
      <c r="E22" s="9" t="s">
        <v>55</v>
      </c>
      <c r="F22" s="10">
        <f>SUM(F23:F30)</f>
        <v>2861</v>
      </c>
      <c r="G22" s="10">
        <f>SUM(G23:G30)</f>
        <v>2861</v>
      </c>
      <c r="H22" s="27">
        <f t="shared" si="4"/>
        <v>1</v>
      </c>
    </row>
    <row r="23" spans="2:8" ht="16.7" customHeight="1">
      <c r="B23" s="6"/>
      <c r="C23" s="11"/>
      <c r="D23" s="12" t="s">
        <v>33</v>
      </c>
      <c r="E23" s="13" t="s">
        <v>17</v>
      </c>
      <c r="F23" s="14">
        <v>152</v>
      </c>
      <c r="G23" s="15">
        <v>151.9</v>
      </c>
      <c r="H23" s="28">
        <f t="shared" si="4"/>
        <v>0.99934210526315792</v>
      </c>
    </row>
    <row r="24" spans="2:8" ht="17.100000000000001" customHeight="1">
      <c r="B24" s="6"/>
      <c r="C24" s="11"/>
      <c r="D24" s="12" t="s">
        <v>34</v>
      </c>
      <c r="E24" s="13" t="s">
        <v>18</v>
      </c>
      <c r="F24" s="14">
        <v>25</v>
      </c>
      <c r="G24" s="15">
        <v>24.5</v>
      </c>
      <c r="H24" s="28">
        <f t="shared" si="4"/>
        <v>0.98</v>
      </c>
    </row>
    <row r="25" spans="2:8" ht="17.100000000000001" customHeight="1">
      <c r="B25" s="6"/>
      <c r="C25" s="11"/>
      <c r="D25" s="12" t="s">
        <v>27</v>
      </c>
      <c r="E25" s="13" t="s">
        <v>19</v>
      </c>
      <c r="F25" s="14">
        <v>1000</v>
      </c>
      <c r="G25" s="15">
        <v>1000</v>
      </c>
      <c r="H25" s="28">
        <f t="shared" si="4"/>
        <v>1</v>
      </c>
    </row>
    <row r="26" spans="2:8" ht="17.100000000000001" customHeight="1">
      <c r="B26" s="6"/>
      <c r="C26" s="11"/>
      <c r="D26" s="12" t="s">
        <v>11</v>
      </c>
      <c r="E26" s="13" t="s">
        <v>12</v>
      </c>
      <c r="F26" s="14">
        <v>848</v>
      </c>
      <c r="G26" s="15">
        <v>848.02</v>
      </c>
      <c r="H26" s="28">
        <f t="shared" si="4"/>
        <v>1.0000235849056605</v>
      </c>
    </row>
    <row r="27" spans="2:8" ht="17.100000000000001" customHeight="1">
      <c r="B27" s="6"/>
      <c r="C27" s="11"/>
      <c r="D27" s="12" t="s">
        <v>26</v>
      </c>
      <c r="E27" s="13" t="s">
        <v>21</v>
      </c>
      <c r="F27" s="14">
        <v>493</v>
      </c>
      <c r="G27" s="15">
        <v>493.46</v>
      </c>
      <c r="H27" s="28">
        <f t="shared" si="4"/>
        <v>1.0009330628803246</v>
      </c>
    </row>
    <row r="28" spans="2:8" ht="22.5" customHeight="1">
      <c r="B28" s="6"/>
      <c r="C28" s="11"/>
      <c r="D28" s="12" t="s">
        <v>45</v>
      </c>
      <c r="E28" s="13" t="s">
        <v>23</v>
      </c>
      <c r="F28" s="14">
        <v>78</v>
      </c>
      <c r="G28" s="15">
        <v>78.680000000000007</v>
      </c>
      <c r="H28" s="28">
        <f t="shared" si="4"/>
        <v>1.0087179487179487</v>
      </c>
    </row>
    <row r="29" spans="2:8" ht="22.5" customHeight="1">
      <c r="B29" s="6"/>
      <c r="C29" s="11"/>
      <c r="D29" s="12" t="s">
        <v>38</v>
      </c>
      <c r="E29" s="13" t="s">
        <v>25</v>
      </c>
      <c r="F29" s="14">
        <v>86</v>
      </c>
      <c r="G29" s="15">
        <v>85.96</v>
      </c>
      <c r="H29" s="28">
        <f t="shared" si="4"/>
        <v>0.99953488372093013</v>
      </c>
    </row>
    <row r="30" spans="2:8" ht="16.7" customHeight="1">
      <c r="B30" s="6"/>
      <c r="C30" s="11"/>
      <c r="D30" s="12" t="s">
        <v>39</v>
      </c>
      <c r="E30" s="13" t="s">
        <v>40</v>
      </c>
      <c r="F30" s="14">
        <v>179</v>
      </c>
      <c r="G30" s="15">
        <v>178.48</v>
      </c>
      <c r="H30" s="28">
        <f t="shared" si="4"/>
        <v>0.99709497206703901</v>
      </c>
    </row>
    <row r="31" spans="2:8">
      <c r="B31" s="6"/>
      <c r="C31" s="7" t="s">
        <v>56</v>
      </c>
      <c r="D31" s="8"/>
      <c r="E31" s="9" t="s">
        <v>57</v>
      </c>
      <c r="F31" s="10">
        <f>SUM(F32:F40)</f>
        <v>31931</v>
      </c>
      <c r="G31" s="10">
        <f>SUM(G32:G40)</f>
        <v>31930.760000000002</v>
      </c>
      <c r="H31" s="27">
        <f t="shared" si="4"/>
        <v>0.99999248379317907</v>
      </c>
    </row>
    <row r="32" spans="2:8" ht="17.100000000000001" customHeight="1">
      <c r="B32" s="6"/>
      <c r="C32" s="11"/>
      <c r="D32" s="12" t="s">
        <v>35</v>
      </c>
      <c r="E32" s="13" t="s">
        <v>36</v>
      </c>
      <c r="F32" s="14">
        <v>14400</v>
      </c>
      <c r="G32" s="15">
        <v>14400</v>
      </c>
      <c r="H32" s="28">
        <f t="shared" si="4"/>
        <v>1</v>
      </c>
    </row>
    <row r="33" spans="2:8" ht="17.100000000000001" customHeight="1">
      <c r="B33" s="6"/>
      <c r="C33" s="11"/>
      <c r="D33" s="12" t="s">
        <v>33</v>
      </c>
      <c r="E33" s="13" t="s">
        <v>17</v>
      </c>
      <c r="F33" s="14">
        <v>1090</v>
      </c>
      <c r="G33" s="15">
        <v>1090</v>
      </c>
      <c r="H33" s="28">
        <f t="shared" si="4"/>
        <v>1</v>
      </c>
    </row>
    <row r="34" spans="2:8" ht="17.100000000000001" customHeight="1">
      <c r="B34" s="6"/>
      <c r="C34" s="11"/>
      <c r="D34" s="12" t="s">
        <v>34</v>
      </c>
      <c r="E34" s="13" t="s">
        <v>18</v>
      </c>
      <c r="F34" s="14">
        <v>173</v>
      </c>
      <c r="G34" s="15">
        <v>173</v>
      </c>
      <c r="H34" s="28">
        <f t="shared" si="4"/>
        <v>1</v>
      </c>
    </row>
    <row r="35" spans="2:8" ht="17.100000000000001" customHeight="1">
      <c r="B35" s="6"/>
      <c r="C35" s="11"/>
      <c r="D35" s="12" t="s">
        <v>27</v>
      </c>
      <c r="E35" s="13" t="s">
        <v>19</v>
      </c>
      <c r="F35" s="14">
        <v>8822</v>
      </c>
      <c r="G35" s="15">
        <v>8822.36</v>
      </c>
      <c r="H35" s="28">
        <f t="shared" si="4"/>
        <v>1.0000408070732261</v>
      </c>
    </row>
    <row r="36" spans="2:8" ht="17.100000000000001" customHeight="1">
      <c r="B36" s="6"/>
      <c r="C36" s="11"/>
      <c r="D36" s="12" t="s">
        <v>11</v>
      </c>
      <c r="E36" s="13" t="s">
        <v>12</v>
      </c>
      <c r="F36" s="14">
        <v>5933</v>
      </c>
      <c r="G36" s="15">
        <v>5932.69</v>
      </c>
      <c r="H36" s="28">
        <f t="shared" si="4"/>
        <v>0.99994774987358837</v>
      </c>
    </row>
    <row r="37" spans="2:8" ht="17.100000000000001" customHeight="1">
      <c r="B37" s="6"/>
      <c r="C37" s="11"/>
      <c r="D37" s="12" t="s">
        <v>26</v>
      </c>
      <c r="E37" s="13" t="s">
        <v>21</v>
      </c>
      <c r="F37" s="14">
        <v>1131</v>
      </c>
      <c r="G37" s="15">
        <v>1131</v>
      </c>
      <c r="H37" s="28">
        <f t="shared" si="4"/>
        <v>1</v>
      </c>
    </row>
    <row r="38" spans="2:8" ht="16.7" customHeight="1">
      <c r="B38" s="6"/>
      <c r="C38" s="11"/>
      <c r="D38" s="12" t="s">
        <v>37</v>
      </c>
      <c r="E38" s="13" t="s">
        <v>24</v>
      </c>
      <c r="F38" s="14">
        <v>109</v>
      </c>
      <c r="G38" s="15">
        <v>108.65</v>
      </c>
      <c r="H38" s="28">
        <f t="shared" si="4"/>
        <v>0.99678899082568817</v>
      </c>
    </row>
    <row r="39" spans="2:8" ht="20.25" customHeight="1">
      <c r="B39" s="6"/>
      <c r="C39" s="11"/>
      <c r="D39" s="12" t="s">
        <v>38</v>
      </c>
      <c r="E39" s="13" t="s">
        <v>25</v>
      </c>
      <c r="F39" s="14">
        <v>261</v>
      </c>
      <c r="G39" s="15">
        <v>261.06</v>
      </c>
      <c r="H39" s="28">
        <f t="shared" si="4"/>
        <v>1.0002298850574713</v>
      </c>
    </row>
    <row r="40" spans="2:8" ht="16.7" customHeight="1">
      <c r="B40" s="6"/>
      <c r="C40" s="11"/>
      <c r="D40" s="12" t="s">
        <v>39</v>
      </c>
      <c r="E40" s="13" t="s">
        <v>40</v>
      </c>
      <c r="F40" s="14">
        <v>12</v>
      </c>
      <c r="G40" s="15">
        <v>12</v>
      </c>
      <c r="H40" s="28">
        <f t="shared" si="4"/>
        <v>1</v>
      </c>
    </row>
    <row r="41" spans="2:8" ht="33.75" customHeight="1">
      <c r="B41" s="6"/>
      <c r="C41" s="7" t="s">
        <v>58</v>
      </c>
      <c r="D41" s="8"/>
      <c r="E41" s="9" t="s">
        <v>59</v>
      </c>
      <c r="F41" s="10">
        <f>SUM(F42:F50)</f>
        <v>50345</v>
      </c>
      <c r="G41" s="10">
        <f>SUM(G42:G50)</f>
        <v>29608.000000000004</v>
      </c>
      <c r="H41" s="27">
        <f t="shared" ref="H41:H54" si="5">G41/F41</f>
        <v>0.58810209554076875</v>
      </c>
    </row>
    <row r="42" spans="2:8" ht="17.100000000000001" customHeight="1">
      <c r="B42" s="6"/>
      <c r="C42" s="11"/>
      <c r="D42" s="12" t="s">
        <v>35</v>
      </c>
      <c r="E42" s="13" t="s">
        <v>36</v>
      </c>
      <c r="F42" s="14">
        <v>24660</v>
      </c>
      <c r="G42" s="15">
        <v>13125</v>
      </c>
      <c r="H42" s="28">
        <f t="shared" si="5"/>
        <v>0.53223844282238442</v>
      </c>
    </row>
    <row r="43" spans="2:8" ht="17.100000000000001" customHeight="1">
      <c r="B43" s="6"/>
      <c r="C43" s="11"/>
      <c r="D43" s="12" t="s">
        <v>33</v>
      </c>
      <c r="E43" s="13" t="s">
        <v>17</v>
      </c>
      <c r="F43" s="14">
        <v>4000</v>
      </c>
      <c r="G43" s="15">
        <v>924.46</v>
      </c>
      <c r="H43" s="28">
        <f t="shared" si="5"/>
        <v>0.23111500000000001</v>
      </c>
    </row>
    <row r="44" spans="2:8" ht="17.100000000000001" customHeight="1">
      <c r="B44" s="6"/>
      <c r="C44" s="11"/>
      <c r="D44" s="12" t="s">
        <v>34</v>
      </c>
      <c r="E44" s="13" t="s">
        <v>18</v>
      </c>
      <c r="F44" s="14">
        <v>1176</v>
      </c>
      <c r="G44" s="15">
        <v>155.69999999999999</v>
      </c>
      <c r="H44" s="28">
        <f t="shared" si="5"/>
        <v>0.13239795918367345</v>
      </c>
    </row>
    <row r="45" spans="2:8" ht="17.100000000000001" customHeight="1">
      <c r="B45" s="6"/>
      <c r="C45" s="11"/>
      <c r="D45" s="12" t="s">
        <v>27</v>
      </c>
      <c r="E45" s="13" t="s">
        <v>19</v>
      </c>
      <c r="F45" s="14">
        <v>10000</v>
      </c>
      <c r="G45" s="15">
        <v>8656.39</v>
      </c>
      <c r="H45" s="28">
        <f t="shared" si="5"/>
        <v>0.86563899999999994</v>
      </c>
    </row>
    <row r="46" spans="2:8" ht="17.100000000000001" customHeight="1">
      <c r="B46" s="6"/>
      <c r="C46" s="11"/>
      <c r="D46" s="12" t="s">
        <v>11</v>
      </c>
      <c r="E46" s="13" t="s">
        <v>12</v>
      </c>
      <c r="F46" s="14">
        <v>6000</v>
      </c>
      <c r="G46" s="15">
        <v>3152.56</v>
      </c>
      <c r="H46" s="28">
        <f t="shared" si="5"/>
        <v>0.52542666666666671</v>
      </c>
    </row>
    <row r="47" spans="2:8" ht="17.100000000000001" customHeight="1">
      <c r="B47" s="6"/>
      <c r="C47" s="11"/>
      <c r="D47" s="12" t="s">
        <v>26</v>
      </c>
      <c r="E47" s="13" t="s">
        <v>21</v>
      </c>
      <c r="F47" s="14">
        <v>4000</v>
      </c>
      <c r="G47" s="15">
        <v>3222.26</v>
      </c>
      <c r="H47" s="28">
        <f t="shared" si="5"/>
        <v>0.80556500000000009</v>
      </c>
    </row>
    <row r="48" spans="2:8" ht="17.100000000000001" customHeight="1">
      <c r="B48" s="6"/>
      <c r="C48" s="11"/>
      <c r="D48" s="12" t="s">
        <v>37</v>
      </c>
      <c r="E48" s="13" t="s">
        <v>24</v>
      </c>
      <c r="F48" s="14">
        <v>109</v>
      </c>
      <c r="G48" s="15">
        <v>108.65</v>
      </c>
      <c r="H48" s="28">
        <f t="shared" si="5"/>
        <v>0.99678899082568817</v>
      </c>
    </row>
    <row r="49" spans="2:8" ht="22.5" customHeight="1">
      <c r="B49" s="6"/>
      <c r="C49" s="11"/>
      <c r="D49" s="12" t="s">
        <v>38</v>
      </c>
      <c r="E49" s="13" t="s">
        <v>25</v>
      </c>
      <c r="F49" s="14">
        <v>200</v>
      </c>
      <c r="G49" s="15">
        <v>159</v>
      </c>
      <c r="H49" s="28">
        <f t="shared" si="5"/>
        <v>0.79500000000000004</v>
      </c>
    </row>
    <row r="50" spans="2:8" ht="17.100000000000001" customHeight="1">
      <c r="B50" s="6"/>
      <c r="C50" s="11"/>
      <c r="D50" s="12" t="s">
        <v>39</v>
      </c>
      <c r="E50" s="13" t="s">
        <v>40</v>
      </c>
      <c r="F50" s="14">
        <v>200</v>
      </c>
      <c r="G50" s="15">
        <v>103.98</v>
      </c>
      <c r="H50" s="28">
        <f t="shared" si="5"/>
        <v>0.51990000000000003</v>
      </c>
    </row>
    <row r="51" spans="2:8" ht="17.100000000000001" customHeight="1">
      <c r="B51" s="2" t="s">
        <v>60</v>
      </c>
      <c r="C51" s="3"/>
      <c r="D51" s="2"/>
      <c r="E51" s="4" t="s">
        <v>61</v>
      </c>
      <c r="F51" s="5">
        <f>F52</f>
        <v>550</v>
      </c>
      <c r="G51" s="5">
        <f>G52</f>
        <v>550</v>
      </c>
      <c r="H51" s="26">
        <f t="shared" si="5"/>
        <v>1</v>
      </c>
    </row>
    <row r="52" spans="2:8">
      <c r="B52" s="6"/>
      <c r="C52" s="7" t="s">
        <v>62</v>
      </c>
      <c r="D52" s="8"/>
      <c r="E52" s="9" t="s">
        <v>63</v>
      </c>
      <c r="F52" s="10">
        <f>SUM(F53:F54)</f>
        <v>550</v>
      </c>
      <c r="G52" s="10">
        <f>SUM(G53:G54)</f>
        <v>550</v>
      </c>
      <c r="H52" s="27">
        <f t="shared" si="5"/>
        <v>1</v>
      </c>
    </row>
    <row r="53" spans="2:8" ht="17.100000000000001" customHeight="1">
      <c r="B53" s="6"/>
      <c r="C53" s="11"/>
      <c r="D53" s="12" t="s">
        <v>27</v>
      </c>
      <c r="E53" s="13" t="s">
        <v>19</v>
      </c>
      <c r="F53" s="14">
        <v>350</v>
      </c>
      <c r="G53" s="15">
        <v>350</v>
      </c>
      <c r="H53" s="28">
        <f t="shared" si="5"/>
        <v>1</v>
      </c>
    </row>
    <row r="54" spans="2:8" ht="16.7" customHeight="1">
      <c r="B54" s="6"/>
      <c r="C54" s="11"/>
      <c r="D54" s="12" t="s">
        <v>11</v>
      </c>
      <c r="E54" s="13" t="s">
        <v>12</v>
      </c>
      <c r="F54" s="14">
        <v>200</v>
      </c>
      <c r="G54" s="15">
        <v>200</v>
      </c>
      <c r="H54" s="28">
        <f t="shared" si="5"/>
        <v>1</v>
      </c>
    </row>
    <row r="55" spans="2:8" ht="17.100000000000001" customHeight="1">
      <c r="B55" s="2" t="s">
        <v>65</v>
      </c>
      <c r="C55" s="3"/>
      <c r="D55" s="2"/>
      <c r="E55" s="4" t="s">
        <v>66</v>
      </c>
      <c r="F55" s="5">
        <f>F56+F81+F83+F85+F87+F89</f>
        <v>5576321</v>
      </c>
      <c r="G55" s="5">
        <f>G56+G81+G83+G85+G87+G89</f>
        <v>5565317.6900000004</v>
      </c>
      <c r="H55" s="26">
        <f t="shared" ref="H55:H73" si="6">G55/F55</f>
        <v>0.99802677966350939</v>
      </c>
    </row>
    <row r="56" spans="2:8" ht="33.75">
      <c r="B56" s="6"/>
      <c r="C56" s="7" t="s">
        <v>67</v>
      </c>
      <c r="D56" s="8"/>
      <c r="E56" s="9" t="s">
        <v>68</v>
      </c>
      <c r="F56" s="10">
        <f>F57+F58+F60+F61+F64+F66+F67+F69+F71+F73+F75+F77+F78+F80</f>
        <v>5090277</v>
      </c>
      <c r="G56" s="10">
        <f>G57+G58+G60+G61+G64+G66+G67+G69+G71+G73+G75+G77+G78+G80</f>
        <v>5090273.6900000004</v>
      </c>
      <c r="H56" s="27">
        <f t="shared" si="6"/>
        <v>0.99999934974069205</v>
      </c>
    </row>
    <row r="57" spans="2:8" ht="16.7" customHeight="1">
      <c r="B57" s="6"/>
      <c r="C57" s="11"/>
      <c r="D57" s="12" t="s">
        <v>69</v>
      </c>
      <c r="E57" s="13" t="s">
        <v>70</v>
      </c>
      <c r="F57" s="14">
        <v>4851624</v>
      </c>
      <c r="G57" s="15">
        <v>4851623.5</v>
      </c>
      <c r="H57" s="28">
        <f t="shared" si="6"/>
        <v>0.99999989694172509</v>
      </c>
    </row>
    <row r="58" spans="2:8" ht="17.100000000000001" customHeight="1">
      <c r="B58" s="6"/>
      <c r="C58" s="11"/>
      <c r="D58" s="12" t="s">
        <v>32</v>
      </c>
      <c r="E58" s="13" t="s">
        <v>16</v>
      </c>
      <c r="F58" s="14">
        <f>SUM(F59:F59)</f>
        <v>100276</v>
      </c>
      <c r="G58" s="14">
        <f>SUM(G59:G59)</f>
        <v>100275.17</v>
      </c>
      <c r="H58" s="28">
        <f t="shared" si="6"/>
        <v>0.99999172284494797</v>
      </c>
    </row>
    <row r="59" spans="2:8" ht="17.100000000000001" hidden="1" customHeight="1">
      <c r="B59" s="6"/>
      <c r="C59" s="11"/>
      <c r="D59" s="6"/>
      <c r="E59" s="13" t="s">
        <v>71</v>
      </c>
      <c r="F59" s="14">
        <v>100276</v>
      </c>
      <c r="G59" s="15">
        <v>100275.17</v>
      </c>
      <c r="H59" s="28">
        <f t="shared" si="6"/>
        <v>0.99999172284494797</v>
      </c>
    </row>
    <row r="60" spans="2:8" ht="17.100000000000001" customHeight="1">
      <c r="B60" s="6"/>
      <c r="C60" s="11"/>
      <c r="D60" s="12" t="s">
        <v>42</v>
      </c>
      <c r="E60" s="13" t="s">
        <v>43</v>
      </c>
      <c r="F60" s="14">
        <v>7882</v>
      </c>
      <c r="G60" s="15">
        <v>7881.48</v>
      </c>
      <c r="H60" s="28">
        <f t="shared" si="6"/>
        <v>0.99993402689672661</v>
      </c>
    </row>
    <row r="61" spans="2:8" ht="17.100000000000001" customHeight="1">
      <c r="B61" s="6"/>
      <c r="C61" s="11"/>
      <c r="D61" s="12" t="s">
        <v>33</v>
      </c>
      <c r="E61" s="13" t="s">
        <v>17</v>
      </c>
      <c r="F61" s="14">
        <f>SUM(F62:F63)</f>
        <v>102380</v>
      </c>
      <c r="G61" s="14">
        <f>SUM(G62:G63)</f>
        <v>102380</v>
      </c>
      <c r="H61" s="28">
        <f t="shared" si="6"/>
        <v>1</v>
      </c>
    </row>
    <row r="62" spans="2:8" ht="16.7" hidden="1" customHeight="1">
      <c r="B62" s="6"/>
      <c r="C62" s="11"/>
      <c r="D62" s="6"/>
      <c r="E62" s="13" t="s">
        <v>72</v>
      </c>
      <c r="F62" s="14">
        <v>85945</v>
      </c>
      <c r="G62" s="15">
        <v>85945</v>
      </c>
      <c r="H62" s="28">
        <f t="shared" si="6"/>
        <v>1</v>
      </c>
    </row>
    <row r="63" spans="2:8" ht="17.100000000000001" hidden="1" customHeight="1">
      <c r="B63" s="6"/>
      <c r="C63" s="11"/>
      <c r="D63" s="6"/>
      <c r="E63" s="13" t="s">
        <v>73</v>
      </c>
      <c r="F63" s="14">
        <v>16435</v>
      </c>
      <c r="G63" s="15">
        <v>16435</v>
      </c>
      <c r="H63" s="28">
        <f t="shared" si="6"/>
        <v>1</v>
      </c>
    </row>
    <row r="64" spans="2:8" ht="17.100000000000001" customHeight="1">
      <c r="B64" s="6"/>
      <c r="C64" s="11"/>
      <c r="D64" s="12" t="s">
        <v>34</v>
      </c>
      <c r="E64" s="13" t="s">
        <v>18</v>
      </c>
      <c r="F64" s="14">
        <f>SUM(F65:F65)</f>
        <v>2549</v>
      </c>
      <c r="G64" s="14">
        <f>SUM(G65:G65)</f>
        <v>2548.0700000000002</v>
      </c>
      <c r="H64" s="28">
        <f t="shared" si="6"/>
        <v>0.99963515103962342</v>
      </c>
    </row>
    <row r="65" spans="2:8" ht="17.100000000000001" hidden="1" customHeight="1">
      <c r="B65" s="6"/>
      <c r="C65" s="11"/>
      <c r="D65" s="6"/>
      <c r="E65" s="13" t="s">
        <v>71</v>
      </c>
      <c r="F65" s="14">
        <v>2549</v>
      </c>
      <c r="G65" s="15">
        <v>2548.0700000000002</v>
      </c>
      <c r="H65" s="28">
        <f t="shared" si="6"/>
        <v>0.99963515103962342</v>
      </c>
    </row>
    <row r="66" spans="2:8" ht="17.100000000000001" customHeight="1">
      <c r="B66" s="6"/>
      <c r="C66" s="11"/>
      <c r="D66" s="12" t="s">
        <v>27</v>
      </c>
      <c r="E66" s="13" t="s">
        <v>19</v>
      </c>
      <c r="F66" s="14">
        <v>1000</v>
      </c>
      <c r="G66" s="15">
        <v>1000</v>
      </c>
      <c r="H66" s="28">
        <f t="shared" si="6"/>
        <v>1</v>
      </c>
    </row>
    <row r="67" spans="2:8" ht="16.7" customHeight="1">
      <c r="B67" s="6"/>
      <c r="C67" s="11"/>
      <c r="D67" s="12" t="s">
        <v>11</v>
      </c>
      <c r="E67" s="13" t="s">
        <v>12</v>
      </c>
      <c r="F67" s="14">
        <f>SUM(F68:F68)</f>
        <v>2982</v>
      </c>
      <c r="G67" s="14">
        <f>SUM(G68:G68)</f>
        <v>2982</v>
      </c>
      <c r="H67" s="28">
        <f t="shared" si="6"/>
        <v>1</v>
      </c>
    </row>
    <row r="68" spans="2:8" ht="17.100000000000001" hidden="1" customHeight="1">
      <c r="B68" s="6"/>
      <c r="C68" s="11"/>
      <c r="D68" s="6"/>
      <c r="E68" s="13" t="s">
        <v>71</v>
      </c>
      <c r="F68" s="14">
        <v>2982</v>
      </c>
      <c r="G68" s="15">
        <v>2982</v>
      </c>
      <c r="H68" s="28">
        <f t="shared" si="6"/>
        <v>1</v>
      </c>
    </row>
    <row r="69" spans="2:8" ht="17.100000000000001" customHeight="1">
      <c r="B69" s="6"/>
      <c r="C69" s="11"/>
      <c r="D69" s="12" t="s">
        <v>26</v>
      </c>
      <c r="E69" s="13" t="s">
        <v>21</v>
      </c>
      <c r="F69" s="14">
        <f>SUM(F70:F70)</f>
        <v>14596</v>
      </c>
      <c r="G69" s="14">
        <f>SUM(G70:G70)</f>
        <v>14596</v>
      </c>
      <c r="H69" s="28">
        <f t="shared" si="6"/>
        <v>1</v>
      </c>
    </row>
    <row r="70" spans="2:8" ht="17.100000000000001" hidden="1" customHeight="1">
      <c r="B70" s="6"/>
      <c r="C70" s="11"/>
      <c r="D70" s="6"/>
      <c r="E70" s="13" t="s">
        <v>71</v>
      </c>
      <c r="F70" s="14">
        <v>14596</v>
      </c>
      <c r="G70" s="15">
        <v>14596</v>
      </c>
      <c r="H70" s="28">
        <f t="shared" si="6"/>
        <v>1</v>
      </c>
    </row>
    <row r="71" spans="2:8" ht="17.100000000000001" customHeight="1">
      <c r="B71" s="6"/>
      <c r="C71" s="11"/>
      <c r="D71" s="12" t="s">
        <v>44</v>
      </c>
      <c r="E71" s="13" t="s">
        <v>22</v>
      </c>
      <c r="F71" s="14">
        <f>F72</f>
        <v>772</v>
      </c>
      <c r="G71" s="14">
        <f>G72</f>
        <v>772</v>
      </c>
      <c r="H71" s="28">
        <f t="shared" si="6"/>
        <v>1</v>
      </c>
    </row>
    <row r="72" spans="2:8" ht="16.7" hidden="1" customHeight="1">
      <c r="B72" s="6"/>
      <c r="C72" s="11"/>
      <c r="D72" s="6"/>
      <c r="E72" s="13" t="s">
        <v>71</v>
      </c>
      <c r="F72" s="14">
        <v>772</v>
      </c>
      <c r="G72" s="15">
        <v>772</v>
      </c>
      <c r="H72" s="28">
        <f t="shared" si="6"/>
        <v>1</v>
      </c>
    </row>
    <row r="73" spans="2:8" ht="22.5">
      <c r="B73" s="6"/>
      <c r="C73" s="11"/>
      <c r="D73" s="12" t="s">
        <v>45</v>
      </c>
      <c r="E73" s="13" t="s">
        <v>23</v>
      </c>
      <c r="F73" s="14">
        <f>F74</f>
        <v>1370</v>
      </c>
      <c r="G73" s="14">
        <f>G74</f>
        <v>1370</v>
      </c>
      <c r="H73" s="28">
        <f t="shared" si="6"/>
        <v>1</v>
      </c>
    </row>
    <row r="74" spans="2:8" ht="17.100000000000001" hidden="1" customHeight="1">
      <c r="B74" s="6"/>
      <c r="C74" s="11"/>
      <c r="D74" s="6"/>
      <c r="E74" s="13" t="s">
        <v>71</v>
      </c>
      <c r="F74" s="14">
        <v>1370</v>
      </c>
      <c r="G74" s="15">
        <v>1370</v>
      </c>
      <c r="H74" s="28">
        <f t="shared" ref="H74:H84" si="7">G74/F74</f>
        <v>1</v>
      </c>
    </row>
    <row r="75" spans="2:8" ht="17.100000000000001" customHeight="1">
      <c r="B75" s="6"/>
      <c r="C75" s="11"/>
      <c r="D75" s="12" t="s">
        <v>37</v>
      </c>
      <c r="E75" s="13" t="s">
        <v>24</v>
      </c>
      <c r="F75" s="14">
        <f>F76</f>
        <v>110</v>
      </c>
      <c r="G75" s="14">
        <f>G76</f>
        <v>109.8</v>
      </c>
      <c r="H75" s="28">
        <f t="shared" si="7"/>
        <v>0.99818181818181817</v>
      </c>
    </row>
    <row r="76" spans="2:8" ht="16.7" hidden="1" customHeight="1">
      <c r="B76" s="6"/>
      <c r="C76" s="11"/>
      <c r="D76" s="6"/>
      <c r="E76" s="13" t="s">
        <v>71</v>
      </c>
      <c r="F76" s="14">
        <v>110</v>
      </c>
      <c r="G76" s="15">
        <v>109.8</v>
      </c>
      <c r="H76" s="28">
        <f t="shared" si="7"/>
        <v>0.99818181818181817</v>
      </c>
    </row>
    <row r="77" spans="2:8" ht="17.100000000000001" customHeight="1">
      <c r="B77" s="6"/>
      <c r="C77" s="11"/>
      <c r="D77" s="12" t="s">
        <v>46</v>
      </c>
      <c r="E77" s="13" t="s">
        <v>47</v>
      </c>
      <c r="F77" s="14">
        <v>4191</v>
      </c>
      <c r="G77" s="15">
        <v>4191</v>
      </c>
      <c r="H77" s="28">
        <f t="shared" si="7"/>
        <v>1</v>
      </c>
    </row>
    <row r="78" spans="2:8" ht="22.5" customHeight="1">
      <c r="B78" s="6"/>
      <c r="C78" s="11"/>
      <c r="D78" s="12" t="s">
        <v>48</v>
      </c>
      <c r="E78" s="13" t="s">
        <v>49</v>
      </c>
      <c r="F78" s="14">
        <f>F79</f>
        <v>200</v>
      </c>
      <c r="G78" s="14">
        <f>G79</f>
        <v>200</v>
      </c>
      <c r="H78" s="28">
        <f t="shared" si="7"/>
        <v>1</v>
      </c>
    </row>
    <row r="79" spans="2:8" ht="17.100000000000001" hidden="1" customHeight="1">
      <c r="B79" s="6"/>
      <c r="C79" s="11"/>
      <c r="D79" s="6"/>
      <c r="E79" s="13" t="s">
        <v>71</v>
      </c>
      <c r="F79" s="14">
        <v>200</v>
      </c>
      <c r="G79" s="15">
        <v>200</v>
      </c>
      <c r="H79" s="28">
        <f t="shared" si="7"/>
        <v>1</v>
      </c>
    </row>
    <row r="80" spans="2:8" ht="22.5" customHeight="1">
      <c r="B80" s="6"/>
      <c r="C80" s="11"/>
      <c r="D80" s="12" t="s">
        <v>38</v>
      </c>
      <c r="E80" s="13" t="s">
        <v>25</v>
      </c>
      <c r="F80" s="14">
        <v>345</v>
      </c>
      <c r="G80" s="15">
        <v>344.67</v>
      </c>
      <c r="H80" s="28">
        <f t="shared" si="7"/>
        <v>0.99904347826086959</v>
      </c>
    </row>
    <row r="81" spans="2:8" ht="45" customHeight="1">
      <c r="B81" s="6"/>
      <c r="C81" s="7" t="s">
        <v>74</v>
      </c>
      <c r="D81" s="8"/>
      <c r="E81" s="9" t="s">
        <v>75</v>
      </c>
      <c r="F81" s="10">
        <f>F82</f>
        <v>21400</v>
      </c>
      <c r="G81" s="10">
        <f>G82</f>
        <v>21400</v>
      </c>
      <c r="H81" s="27">
        <f t="shared" si="7"/>
        <v>1</v>
      </c>
    </row>
    <row r="82" spans="2:8" ht="17.100000000000001" customHeight="1">
      <c r="B82" s="6"/>
      <c r="C82" s="11"/>
      <c r="D82" s="12" t="s">
        <v>76</v>
      </c>
      <c r="E82" s="13" t="s">
        <v>77</v>
      </c>
      <c r="F82" s="14">
        <v>21400</v>
      </c>
      <c r="G82" s="14">
        <v>21400</v>
      </c>
      <c r="H82" s="28">
        <f t="shared" si="7"/>
        <v>1</v>
      </c>
    </row>
    <row r="83" spans="2:8">
      <c r="B83" s="6"/>
      <c r="C83" s="7" t="s">
        <v>78</v>
      </c>
      <c r="D83" s="8"/>
      <c r="E83" s="9" t="s">
        <v>79</v>
      </c>
      <c r="F83" s="10">
        <f>F84</f>
        <v>400</v>
      </c>
      <c r="G83" s="10">
        <f>G84</f>
        <v>400</v>
      </c>
      <c r="H83" s="27">
        <f t="shared" si="7"/>
        <v>1</v>
      </c>
    </row>
    <row r="84" spans="2:8" ht="17.100000000000001" customHeight="1">
      <c r="B84" s="6"/>
      <c r="C84" s="11"/>
      <c r="D84" s="12" t="s">
        <v>35</v>
      </c>
      <c r="E84" s="13" t="s">
        <v>36</v>
      </c>
      <c r="F84" s="14">
        <v>400</v>
      </c>
      <c r="G84" s="15">
        <v>400</v>
      </c>
      <c r="H84" s="28">
        <f t="shared" si="7"/>
        <v>1</v>
      </c>
    </row>
    <row r="85" spans="2:8">
      <c r="B85" s="6"/>
      <c r="C85" s="7" t="s">
        <v>80</v>
      </c>
      <c r="D85" s="8"/>
      <c r="E85" s="9" t="s">
        <v>81</v>
      </c>
      <c r="F85" s="10">
        <f>F86</f>
        <v>13944</v>
      </c>
      <c r="G85" s="10">
        <f>G86</f>
        <v>13944</v>
      </c>
      <c r="H85" s="27">
        <f t="shared" ref="H85:H90" si="8">G85/F85</f>
        <v>1</v>
      </c>
    </row>
    <row r="86" spans="2:8" ht="17.100000000000001" customHeight="1">
      <c r="B86" s="6"/>
      <c r="C86" s="11"/>
      <c r="D86" s="12" t="s">
        <v>69</v>
      </c>
      <c r="E86" s="13" t="s">
        <v>70</v>
      </c>
      <c r="F86" s="14">
        <v>13944</v>
      </c>
      <c r="G86" s="14">
        <v>13944</v>
      </c>
      <c r="H86" s="28">
        <f t="shared" si="8"/>
        <v>1</v>
      </c>
    </row>
    <row r="87" spans="2:8">
      <c r="B87" s="6"/>
      <c r="C87" s="7" t="s">
        <v>82</v>
      </c>
      <c r="D87" s="8"/>
      <c r="E87" s="9" t="s">
        <v>64</v>
      </c>
      <c r="F87" s="10">
        <f>F88</f>
        <v>445300</v>
      </c>
      <c r="G87" s="10">
        <f>G88</f>
        <v>434300</v>
      </c>
      <c r="H87" s="27">
        <f t="shared" si="8"/>
        <v>0.97529755221199188</v>
      </c>
    </row>
    <row r="88" spans="2:8" ht="17.100000000000001" customHeight="1">
      <c r="B88" s="6"/>
      <c r="C88" s="11"/>
      <c r="D88" s="12" t="s">
        <v>69</v>
      </c>
      <c r="E88" s="13" t="s">
        <v>70</v>
      </c>
      <c r="F88" s="14">
        <v>445300</v>
      </c>
      <c r="G88" s="15">
        <v>434300</v>
      </c>
      <c r="H88" s="28">
        <f t="shared" si="8"/>
        <v>0.97529755221199188</v>
      </c>
    </row>
    <row r="89" spans="2:8" ht="17.100000000000001" customHeight="1">
      <c r="B89" s="6"/>
      <c r="C89" s="7" t="s">
        <v>83</v>
      </c>
      <c r="D89" s="8"/>
      <c r="E89" s="9" t="s">
        <v>10</v>
      </c>
      <c r="F89" s="10">
        <f>F90</f>
        <v>5000</v>
      </c>
      <c r="G89" s="10">
        <f>G90</f>
        <v>5000</v>
      </c>
      <c r="H89" s="27">
        <f t="shared" si="8"/>
        <v>1</v>
      </c>
    </row>
    <row r="90" spans="2:8" ht="16.7" customHeight="1">
      <c r="B90" s="6"/>
      <c r="C90" s="11"/>
      <c r="D90" s="12" t="s">
        <v>69</v>
      </c>
      <c r="E90" s="13" t="s">
        <v>70</v>
      </c>
      <c r="F90" s="14">
        <v>5000</v>
      </c>
      <c r="G90" s="14">
        <v>5000</v>
      </c>
      <c r="H90" s="28">
        <f t="shared" si="8"/>
        <v>1</v>
      </c>
    </row>
    <row r="91" spans="2:8" ht="5.85" customHeight="1">
      <c r="B91" s="34"/>
      <c r="C91" s="34"/>
      <c r="D91" s="34"/>
      <c r="F91" s="16"/>
      <c r="G91" s="15"/>
      <c r="H91" s="28"/>
    </row>
    <row r="92" spans="2:8" ht="17.100000000000001" customHeight="1">
      <c r="B92" s="35" t="s">
        <v>84</v>
      </c>
      <c r="C92" s="36"/>
      <c r="D92" s="36"/>
      <c r="E92" s="37"/>
      <c r="F92" s="17">
        <f>F55+F51+F21+F11+F6</f>
        <v>5841690</v>
      </c>
      <c r="G92" s="17">
        <f>G55+G51+G21+G11+G6</f>
        <v>5809947.3399999999</v>
      </c>
      <c r="H92" s="29">
        <f>G92/F92</f>
        <v>0.99456618547030051</v>
      </c>
    </row>
    <row r="93" spans="2:8" ht="72" customHeight="1">
      <c r="E93" s="1" t="s">
        <v>86</v>
      </c>
    </row>
    <row r="94" spans="2:8" ht="72" customHeight="1"/>
    <row r="95" spans="2:8" ht="72" customHeight="1"/>
    <row r="96" spans="2:8" ht="72" customHeight="1"/>
    <row r="97" spans="2:3" ht="72" customHeight="1"/>
    <row r="98" spans="2:3" ht="72" customHeight="1"/>
    <row r="99" spans="2:3" ht="72" customHeight="1"/>
    <row r="100" spans="2:3" ht="72" customHeight="1"/>
    <row r="101" spans="2:3" ht="72" customHeight="1"/>
    <row r="102" spans="2:3" ht="66.2" customHeight="1"/>
    <row r="103" spans="2:3" ht="5.45" customHeight="1"/>
    <row r="104" spans="2:3" ht="5.85" customHeight="1">
      <c r="B104" s="38" t="s">
        <v>85</v>
      </c>
      <c r="C104" s="38"/>
    </row>
    <row r="105" spans="2:3" ht="11.25" customHeight="1">
      <c r="B105" s="38"/>
      <c r="C105" s="38"/>
    </row>
    <row r="106" spans="2:3" ht="33.950000000000003" customHeight="1"/>
  </sheetData>
  <mergeCells count="6">
    <mergeCell ref="B104:C105"/>
    <mergeCell ref="B4:D4"/>
    <mergeCell ref="G1:H1"/>
    <mergeCell ref="B2:H2"/>
    <mergeCell ref="B91:D91"/>
    <mergeCell ref="B92:E9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Sharp-Shooter</dc:creator>
  <cp:lastModifiedBy>UM Gubin</cp:lastModifiedBy>
  <cp:lastPrinted>2011-03-29T13:00:53Z</cp:lastPrinted>
  <dcterms:created xsi:type="dcterms:W3CDTF">2011-03-23T18:47:58Z</dcterms:created>
  <dcterms:modified xsi:type="dcterms:W3CDTF">2011-03-29T13:01:04Z</dcterms:modified>
</cp:coreProperties>
</file>