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005" windowHeight="100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84" i="1" l="1"/>
  <c r="F184" i="1"/>
  <c r="G400" i="1"/>
  <c r="F400" i="1"/>
  <c r="G190" i="1"/>
  <c r="F190" i="1"/>
  <c r="G138" i="1"/>
  <c r="F138" i="1"/>
  <c r="G140" i="1"/>
  <c r="F140" i="1"/>
  <c r="H785" i="1"/>
  <c r="H784" i="1"/>
  <c r="H783" i="1"/>
  <c r="H782" i="1"/>
  <c r="H781" i="1"/>
  <c r="G780" i="1"/>
  <c r="G779" i="1" s="1"/>
  <c r="F780" i="1"/>
  <c r="F779" i="1" s="1"/>
  <c r="H778" i="1"/>
  <c r="H777" i="1"/>
  <c r="G776" i="1"/>
  <c r="F776" i="1"/>
  <c r="H775" i="1"/>
  <c r="G774" i="1"/>
  <c r="F774" i="1"/>
  <c r="H773" i="1"/>
  <c r="H772" i="1"/>
  <c r="H771" i="1"/>
  <c r="G770" i="1"/>
  <c r="F770" i="1"/>
  <c r="H769" i="1"/>
  <c r="G768" i="1"/>
  <c r="F768" i="1"/>
  <c r="H767" i="1"/>
  <c r="H766" i="1"/>
  <c r="H765" i="1"/>
  <c r="H764" i="1"/>
  <c r="H763" i="1"/>
  <c r="H762" i="1"/>
  <c r="H761" i="1"/>
  <c r="H760" i="1"/>
  <c r="G759" i="1"/>
  <c r="F759" i="1"/>
  <c r="H758" i="1"/>
  <c r="G757" i="1"/>
  <c r="F757" i="1"/>
  <c r="H756" i="1"/>
  <c r="H755" i="1"/>
  <c r="H754" i="1"/>
  <c r="H753" i="1"/>
  <c r="H752" i="1"/>
  <c r="H751" i="1"/>
  <c r="G750" i="1"/>
  <c r="F750" i="1"/>
  <c r="H749" i="1"/>
  <c r="G748" i="1"/>
  <c r="F748" i="1"/>
  <c r="H747" i="1"/>
  <c r="H746" i="1"/>
  <c r="H745" i="1"/>
  <c r="G744" i="1"/>
  <c r="F744" i="1"/>
  <c r="H743" i="1"/>
  <c r="G742" i="1"/>
  <c r="F742" i="1"/>
  <c r="H741" i="1"/>
  <c r="H740" i="1"/>
  <c r="H739" i="1"/>
  <c r="G738" i="1"/>
  <c r="F738" i="1"/>
  <c r="H737" i="1"/>
  <c r="G736" i="1"/>
  <c r="F736" i="1"/>
  <c r="H735" i="1"/>
  <c r="H734" i="1"/>
  <c r="H733" i="1"/>
  <c r="G732" i="1"/>
  <c r="F732" i="1"/>
  <c r="H731" i="1"/>
  <c r="G730" i="1"/>
  <c r="F730" i="1"/>
  <c r="H729" i="1"/>
  <c r="H728" i="1"/>
  <c r="H727" i="1"/>
  <c r="H726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G703" i="1"/>
  <c r="F703" i="1"/>
  <c r="H702" i="1"/>
  <c r="G701" i="1"/>
  <c r="F701" i="1"/>
  <c r="H700" i="1"/>
  <c r="G699" i="1"/>
  <c r="F699" i="1"/>
  <c r="H698" i="1"/>
  <c r="G697" i="1"/>
  <c r="F697" i="1"/>
  <c r="G696" i="1"/>
  <c r="G695" i="1" s="1"/>
  <c r="H694" i="1"/>
  <c r="H693" i="1"/>
  <c r="H692" i="1"/>
  <c r="H691" i="1"/>
  <c r="G690" i="1"/>
  <c r="F690" i="1"/>
  <c r="H689" i="1"/>
  <c r="F688" i="1"/>
  <c r="H687" i="1"/>
  <c r="H686" i="1"/>
  <c r="G685" i="1"/>
  <c r="G682" i="1" s="1"/>
  <c r="F685" i="1"/>
  <c r="F682" i="1" s="1"/>
  <c r="H684" i="1"/>
  <c r="H683" i="1"/>
  <c r="H681" i="1"/>
  <c r="H680" i="1"/>
  <c r="G679" i="1"/>
  <c r="F679" i="1"/>
  <c r="H678" i="1"/>
  <c r="H677" i="1"/>
  <c r="G676" i="1"/>
  <c r="F676" i="1"/>
  <c r="H675" i="1"/>
  <c r="G674" i="1"/>
  <c r="F674" i="1"/>
  <c r="H673" i="1"/>
  <c r="H672" i="1"/>
  <c r="G671" i="1"/>
  <c r="G669" i="1" s="1"/>
  <c r="F671" i="1"/>
  <c r="H670" i="1"/>
  <c r="H668" i="1"/>
  <c r="H667" i="1"/>
  <c r="H666" i="1"/>
  <c r="H665" i="1"/>
  <c r="H664" i="1"/>
  <c r="G663" i="1"/>
  <c r="G658" i="1" s="1"/>
  <c r="F663" i="1"/>
  <c r="H662" i="1"/>
  <c r="H661" i="1"/>
  <c r="H660" i="1"/>
  <c r="H659" i="1"/>
  <c r="H657" i="1"/>
  <c r="G656" i="1"/>
  <c r="G655" i="1" s="1"/>
  <c r="F656" i="1"/>
  <c r="F655" i="1" s="1"/>
  <c r="H653" i="1"/>
  <c r="H652" i="1"/>
  <c r="H651" i="1"/>
  <c r="H650" i="1"/>
  <c r="H649" i="1"/>
  <c r="H648" i="1"/>
  <c r="G647" i="1"/>
  <c r="G645" i="1" s="1"/>
  <c r="G644" i="1" s="1"/>
  <c r="F647" i="1"/>
  <c r="H646" i="1"/>
  <c r="H643" i="1"/>
  <c r="H642" i="1"/>
  <c r="G641" i="1"/>
  <c r="F641" i="1"/>
  <c r="H640" i="1"/>
  <c r="G639" i="1"/>
  <c r="F639" i="1"/>
  <c r="H638" i="1"/>
  <c r="G637" i="1"/>
  <c r="F637" i="1"/>
  <c r="H636" i="1"/>
  <c r="G635" i="1"/>
  <c r="F635" i="1"/>
  <c r="H634" i="1"/>
  <c r="H633" i="1"/>
  <c r="H632" i="1"/>
  <c r="G631" i="1"/>
  <c r="F631" i="1"/>
  <c r="H630" i="1"/>
  <c r="G629" i="1"/>
  <c r="F629" i="1"/>
  <c r="H628" i="1"/>
  <c r="H627" i="1"/>
  <c r="H625" i="1"/>
  <c r="G624" i="1"/>
  <c r="F624" i="1"/>
  <c r="H623" i="1"/>
  <c r="H622" i="1"/>
  <c r="G621" i="1"/>
  <c r="F621" i="1"/>
  <c r="H620" i="1"/>
  <c r="H619" i="1"/>
  <c r="G618" i="1"/>
  <c r="F618" i="1"/>
  <c r="H617" i="1"/>
  <c r="G616" i="1"/>
  <c r="F616" i="1"/>
  <c r="H615" i="1"/>
  <c r="H613" i="1"/>
  <c r="H612" i="1"/>
  <c r="G611" i="1"/>
  <c r="F611" i="1"/>
  <c r="H610" i="1"/>
  <c r="H609" i="1"/>
  <c r="G608" i="1"/>
  <c r="F608" i="1"/>
  <c r="H607" i="1"/>
  <c r="G606" i="1"/>
  <c r="F606" i="1"/>
  <c r="H605" i="1"/>
  <c r="H604" i="1"/>
  <c r="G603" i="1"/>
  <c r="F603" i="1"/>
  <c r="H602" i="1"/>
  <c r="H601" i="1"/>
  <c r="H600" i="1"/>
  <c r="H599" i="1"/>
  <c r="G598" i="1"/>
  <c r="F598" i="1"/>
  <c r="H597" i="1"/>
  <c r="H596" i="1"/>
  <c r="H595" i="1"/>
  <c r="H594" i="1"/>
  <c r="G593" i="1"/>
  <c r="F593" i="1"/>
  <c r="H592" i="1"/>
  <c r="H591" i="1"/>
  <c r="G590" i="1"/>
  <c r="F590" i="1"/>
  <c r="H589" i="1"/>
  <c r="H588" i="1"/>
  <c r="H587" i="1"/>
  <c r="G586" i="1"/>
  <c r="F586" i="1"/>
  <c r="H585" i="1"/>
  <c r="G584" i="1"/>
  <c r="F584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G561" i="1"/>
  <c r="F561" i="1"/>
  <c r="H559" i="1"/>
  <c r="H558" i="1"/>
  <c r="H557" i="1"/>
  <c r="G556" i="1"/>
  <c r="F556" i="1"/>
  <c r="H555" i="1"/>
  <c r="G554" i="1"/>
  <c r="F554" i="1"/>
  <c r="H552" i="1"/>
  <c r="G551" i="1"/>
  <c r="F551" i="1"/>
  <c r="H550" i="1"/>
  <c r="H549" i="1"/>
  <c r="G548" i="1"/>
  <c r="F548" i="1"/>
  <c r="F547" i="1" s="1"/>
  <c r="H546" i="1"/>
  <c r="G545" i="1"/>
  <c r="F545" i="1"/>
  <c r="H544" i="1"/>
  <c r="G543" i="1"/>
  <c r="F543" i="1"/>
  <c r="H542" i="1"/>
  <c r="G541" i="1"/>
  <c r="F541" i="1"/>
  <c r="H540" i="1"/>
  <c r="H539" i="1"/>
  <c r="G538" i="1"/>
  <c r="F538" i="1"/>
  <c r="H537" i="1"/>
  <c r="G536" i="1"/>
  <c r="F536" i="1"/>
  <c r="H535" i="1"/>
  <c r="H534" i="1"/>
  <c r="G533" i="1"/>
  <c r="F533" i="1"/>
  <c r="H532" i="1"/>
  <c r="G531" i="1"/>
  <c r="F531" i="1"/>
  <c r="H530" i="1"/>
  <c r="H529" i="1"/>
  <c r="G528" i="1"/>
  <c r="F528" i="1"/>
  <c r="H527" i="1"/>
  <c r="H526" i="1"/>
  <c r="G525" i="1"/>
  <c r="F525" i="1"/>
  <c r="H524" i="1"/>
  <c r="G523" i="1"/>
  <c r="F523" i="1"/>
  <c r="H522" i="1"/>
  <c r="H521" i="1"/>
  <c r="G520" i="1"/>
  <c r="F520" i="1"/>
  <c r="H519" i="1"/>
  <c r="H518" i="1"/>
  <c r="H517" i="1"/>
  <c r="G516" i="1"/>
  <c r="F516" i="1"/>
  <c r="H516" i="1" s="1"/>
  <c r="H515" i="1"/>
  <c r="H514" i="1"/>
  <c r="G513" i="1"/>
  <c r="F513" i="1"/>
  <c r="H512" i="1"/>
  <c r="H511" i="1"/>
  <c r="G510" i="1"/>
  <c r="F510" i="1"/>
  <c r="H510" i="1" s="1"/>
  <c r="H509" i="1"/>
  <c r="H508" i="1"/>
  <c r="G507" i="1"/>
  <c r="F507" i="1"/>
  <c r="H506" i="1"/>
  <c r="H505" i="1"/>
  <c r="H504" i="1"/>
  <c r="G503" i="1"/>
  <c r="F503" i="1"/>
  <c r="H501" i="1"/>
  <c r="G500" i="1"/>
  <c r="G499" i="1" s="1"/>
  <c r="F500" i="1"/>
  <c r="H498" i="1"/>
  <c r="G497" i="1"/>
  <c r="F497" i="1"/>
  <c r="H496" i="1"/>
  <c r="H495" i="1"/>
  <c r="G494" i="1"/>
  <c r="F494" i="1"/>
  <c r="H493" i="1"/>
  <c r="H492" i="1"/>
  <c r="G491" i="1"/>
  <c r="F491" i="1"/>
  <c r="H490" i="1"/>
  <c r="H488" i="1"/>
  <c r="H487" i="1"/>
  <c r="G486" i="1"/>
  <c r="G485" i="1" s="1"/>
  <c r="F486" i="1"/>
  <c r="H484" i="1"/>
  <c r="H483" i="1"/>
  <c r="G482" i="1"/>
  <c r="F482" i="1"/>
  <c r="H481" i="1"/>
  <c r="H480" i="1"/>
  <c r="H479" i="1"/>
  <c r="G478" i="1"/>
  <c r="F478" i="1"/>
  <c r="H477" i="1"/>
  <c r="G476" i="1"/>
  <c r="F476" i="1"/>
  <c r="H475" i="1"/>
  <c r="G474" i="1"/>
  <c r="F474" i="1"/>
  <c r="H473" i="1"/>
  <c r="H472" i="1"/>
  <c r="G471" i="1"/>
  <c r="F471" i="1"/>
  <c r="H470" i="1"/>
  <c r="H469" i="1"/>
  <c r="G468" i="1"/>
  <c r="F468" i="1"/>
  <c r="H467" i="1"/>
  <c r="H466" i="1"/>
  <c r="H465" i="1"/>
  <c r="G464" i="1"/>
  <c r="F464" i="1"/>
  <c r="H463" i="1"/>
  <c r="H462" i="1"/>
  <c r="H461" i="1"/>
  <c r="G460" i="1"/>
  <c r="F460" i="1"/>
  <c r="H459" i="1"/>
  <c r="H458" i="1"/>
  <c r="H457" i="1"/>
  <c r="G456" i="1"/>
  <c r="F456" i="1"/>
  <c r="H455" i="1"/>
  <c r="H454" i="1"/>
  <c r="H452" i="1"/>
  <c r="G451" i="1"/>
  <c r="F451" i="1"/>
  <c r="H449" i="1"/>
  <c r="G448" i="1"/>
  <c r="F448" i="1"/>
  <c r="H447" i="1"/>
  <c r="H446" i="1"/>
  <c r="G445" i="1"/>
  <c r="F445" i="1"/>
  <c r="H444" i="1"/>
  <c r="G443" i="1"/>
  <c r="F443" i="1"/>
  <c r="H442" i="1"/>
  <c r="H441" i="1"/>
  <c r="H440" i="1"/>
  <c r="H439" i="1"/>
  <c r="H438" i="1"/>
  <c r="H437" i="1"/>
  <c r="H436" i="1"/>
  <c r="H435" i="1"/>
  <c r="H434" i="1"/>
  <c r="H433" i="1"/>
  <c r="H432" i="1"/>
  <c r="G431" i="1"/>
  <c r="F431" i="1"/>
  <c r="H430" i="1"/>
  <c r="H429" i="1"/>
  <c r="H428" i="1"/>
  <c r="G427" i="1"/>
  <c r="F427" i="1"/>
  <c r="H426" i="1"/>
  <c r="H425" i="1"/>
  <c r="H424" i="1"/>
  <c r="H423" i="1"/>
  <c r="H422" i="1"/>
  <c r="G421" i="1"/>
  <c r="F421" i="1"/>
  <c r="H420" i="1"/>
  <c r="H419" i="1"/>
  <c r="H418" i="1"/>
  <c r="H417" i="1"/>
  <c r="H416" i="1"/>
  <c r="H415" i="1"/>
  <c r="H414" i="1"/>
  <c r="G413" i="1"/>
  <c r="F413" i="1"/>
  <c r="H412" i="1"/>
  <c r="H411" i="1"/>
  <c r="G410" i="1"/>
  <c r="F410" i="1"/>
  <c r="H408" i="1"/>
  <c r="H407" i="1"/>
  <c r="H406" i="1"/>
  <c r="G405" i="1"/>
  <c r="F405" i="1"/>
  <c r="H403" i="1"/>
  <c r="G402" i="1"/>
  <c r="F402" i="1"/>
  <c r="H401" i="1"/>
  <c r="H399" i="1"/>
  <c r="G398" i="1"/>
  <c r="F398" i="1"/>
  <c r="H397" i="1"/>
  <c r="G396" i="1"/>
  <c r="F396" i="1"/>
  <c r="H395" i="1"/>
  <c r="H394" i="1"/>
  <c r="G393" i="1"/>
  <c r="G392" i="1" s="1"/>
  <c r="F393" i="1"/>
  <c r="F392" i="1" s="1"/>
  <c r="H391" i="1"/>
  <c r="G390" i="1"/>
  <c r="F390" i="1"/>
  <c r="H389" i="1"/>
  <c r="H388" i="1"/>
  <c r="H387" i="1"/>
  <c r="G386" i="1"/>
  <c r="G385" i="1" s="1"/>
  <c r="F386" i="1"/>
  <c r="H384" i="1"/>
  <c r="H383" i="1"/>
  <c r="H382" i="1"/>
  <c r="G381" i="1"/>
  <c r="F381" i="1"/>
  <c r="H380" i="1"/>
  <c r="H379" i="1"/>
  <c r="H378" i="1"/>
  <c r="H377" i="1"/>
  <c r="G376" i="1"/>
  <c r="F376" i="1"/>
  <c r="F375" i="1" s="1"/>
  <c r="H373" i="1"/>
  <c r="G372" i="1"/>
  <c r="F372" i="1"/>
  <c r="G371" i="1"/>
  <c r="H369" i="1"/>
  <c r="H368" i="1"/>
  <c r="G367" i="1"/>
  <c r="F367" i="1"/>
  <c r="F366" i="1" s="1"/>
  <c r="H365" i="1"/>
  <c r="G364" i="1"/>
  <c r="F364" i="1"/>
  <c r="H362" i="1"/>
  <c r="H361" i="1"/>
  <c r="G360" i="1"/>
  <c r="F360" i="1"/>
  <c r="H359" i="1"/>
  <c r="G358" i="1"/>
  <c r="F358" i="1"/>
  <c r="H357" i="1"/>
  <c r="H356" i="1"/>
  <c r="G355" i="1"/>
  <c r="F355" i="1"/>
  <c r="H354" i="1"/>
  <c r="G353" i="1"/>
  <c r="F353" i="1"/>
  <c r="H352" i="1"/>
  <c r="H351" i="1"/>
  <c r="G350" i="1"/>
  <c r="F350" i="1"/>
  <c r="H349" i="1"/>
  <c r="G348" i="1"/>
  <c r="F348" i="1"/>
  <c r="H347" i="1"/>
  <c r="H346" i="1"/>
  <c r="G345" i="1"/>
  <c r="F345" i="1"/>
  <c r="H344" i="1"/>
  <c r="G343" i="1"/>
  <c r="F343" i="1"/>
  <c r="H342" i="1"/>
  <c r="H341" i="1"/>
  <c r="G340" i="1"/>
  <c r="F340" i="1"/>
  <c r="H339" i="1"/>
  <c r="G338" i="1"/>
  <c r="F338" i="1"/>
  <c r="H337" i="1"/>
  <c r="H336" i="1"/>
  <c r="G335" i="1"/>
  <c r="F335" i="1"/>
  <c r="H334" i="1"/>
  <c r="G333" i="1"/>
  <c r="F333" i="1"/>
  <c r="H331" i="1"/>
  <c r="H330" i="1"/>
  <c r="G329" i="1"/>
  <c r="F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G314" i="1"/>
  <c r="H313" i="1"/>
  <c r="G312" i="1"/>
  <c r="F312" i="1"/>
  <c r="F311" i="1" s="1"/>
  <c r="H310" i="1"/>
  <c r="G309" i="1"/>
  <c r="F309" i="1"/>
  <c r="H307" i="1"/>
  <c r="H306" i="1"/>
  <c r="G305" i="1"/>
  <c r="G304" i="1" s="1"/>
  <c r="F305" i="1"/>
  <c r="H303" i="1"/>
  <c r="H302" i="1"/>
  <c r="H301" i="1"/>
  <c r="H300" i="1"/>
  <c r="H299" i="1"/>
  <c r="H298" i="1"/>
  <c r="H297" i="1"/>
  <c r="H296" i="1"/>
  <c r="H295" i="1"/>
  <c r="G294" i="1"/>
  <c r="F294" i="1"/>
  <c r="H293" i="1"/>
  <c r="H292" i="1"/>
  <c r="H291" i="1"/>
  <c r="H290" i="1"/>
  <c r="H289" i="1"/>
  <c r="H288" i="1"/>
  <c r="H287" i="1"/>
  <c r="H286" i="1"/>
  <c r="H285" i="1"/>
  <c r="G284" i="1"/>
  <c r="F284" i="1"/>
  <c r="H283" i="1"/>
  <c r="H282" i="1"/>
  <c r="H281" i="1"/>
  <c r="H280" i="1"/>
  <c r="H279" i="1"/>
  <c r="H278" i="1"/>
  <c r="H277" i="1"/>
  <c r="H276" i="1"/>
  <c r="G275" i="1"/>
  <c r="F275" i="1"/>
  <c r="H273" i="1"/>
  <c r="H272" i="1"/>
  <c r="H271" i="1"/>
  <c r="H270" i="1"/>
  <c r="H269" i="1"/>
  <c r="H268" i="1"/>
  <c r="G267" i="1"/>
  <c r="F267" i="1"/>
  <c r="H266" i="1"/>
  <c r="H265" i="1"/>
  <c r="H264" i="1"/>
  <c r="H263" i="1"/>
  <c r="H262" i="1"/>
  <c r="G260" i="1"/>
  <c r="F260" i="1"/>
  <c r="H259" i="1"/>
  <c r="H258" i="1"/>
  <c r="G256" i="1"/>
  <c r="F256" i="1"/>
  <c r="H255" i="1"/>
  <c r="H254" i="1"/>
  <c r="H253" i="1"/>
  <c r="H252" i="1"/>
  <c r="H251" i="1"/>
  <c r="G249" i="1"/>
  <c r="F249" i="1"/>
  <c r="H248" i="1"/>
  <c r="H247" i="1"/>
  <c r="G245" i="1"/>
  <c r="F245" i="1"/>
  <c r="H244" i="1"/>
  <c r="H243" i="1"/>
  <c r="H242" i="1"/>
  <c r="H241" i="1"/>
  <c r="H240" i="1"/>
  <c r="G239" i="1"/>
  <c r="F239" i="1"/>
  <c r="H238" i="1"/>
  <c r="H237" i="1"/>
  <c r="G236" i="1"/>
  <c r="F236" i="1"/>
  <c r="H235" i="1"/>
  <c r="H234" i="1"/>
  <c r="H233" i="1"/>
  <c r="G231" i="1"/>
  <c r="F231" i="1"/>
  <c r="H230" i="1"/>
  <c r="G228" i="1"/>
  <c r="F228" i="1"/>
  <c r="H227" i="1"/>
  <c r="H226" i="1"/>
  <c r="H225" i="1"/>
  <c r="G223" i="1"/>
  <c r="F223" i="1"/>
  <c r="H222" i="1"/>
  <c r="G220" i="1"/>
  <c r="F220" i="1"/>
  <c r="H219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89" i="1"/>
  <c r="H188" i="1"/>
  <c r="H187" i="1"/>
  <c r="G186" i="1"/>
  <c r="F186" i="1"/>
  <c r="H185" i="1"/>
  <c r="H183" i="1"/>
  <c r="H182" i="1"/>
  <c r="H181" i="1"/>
  <c r="G180" i="1"/>
  <c r="F180" i="1"/>
  <c r="H179" i="1"/>
  <c r="H178" i="1"/>
  <c r="H177" i="1"/>
  <c r="G176" i="1"/>
  <c r="F176" i="1"/>
  <c r="H175" i="1"/>
  <c r="H174" i="1"/>
  <c r="H173" i="1"/>
  <c r="G172" i="1"/>
  <c r="F172" i="1"/>
  <c r="H171" i="1"/>
  <c r="H170" i="1"/>
  <c r="H169" i="1"/>
  <c r="H168" i="1"/>
  <c r="H167" i="1"/>
  <c r="G166" i="1"/>
  <c r="F166" i="1"/>
  <c r="H165" i="1"/>
  <c r="G164" i="1"/>
  <c r="F164" i="1"/>
  <c r="H162" i="1"/>
  <c r="H161" i="1"/>
  <c r="H160" i="1"/>
  <c r="G159" i="1"/>
  <c r="F159" i="1"/>
  <c r="H157" i="1"/>
  <c r="G156" i="1"/>
  <c r="F156" i="1"/>
  <c r="H155" i="1"/>
  <c r="G154" i="1"/>
  <c r="F154" i="1"/>
  <c r="G153" i="1"/>
  <c r="H152" i="1"/>
  <c r="H151" i="1"/>
  <c r="G150" i="1"/>
  <c r="F150" i="1"/>
  <c r="H148" i="1"/>
  <c r="G147" i="1"/>
  <c r="F147" i="1"/>
  <c r="G146" i="1"/>
  <c r="H145" i="1"/>
  <c r="H144" i="1"/>
  <c r="H143" i="1"/>
  <c r="H142" i="1"/>
  <c r="H141" i="1"/>
  <c r="H139" i="1"/>
  <c r="H137" i="1"/>
  <c r="G136" i="1"/>
  <c r="G135" i="1" s="1"/>
  <c r="F136" i="1"/>
  <c r="F135" i="1" s="1"/>
  <c r="H134" i="1"/>
  <c r="G133" i="1"/>
  <c r="F133" i="1"/>
  <c r="H132" i="1"/>
  <c r="G131" i="1"/>
  <c r="F131" i="1"/>
  <c r="H130" i="1"/>
  <c r="H126" i="1"/>
  <c r="G125" i="1"/>
  <c r="F125" i="1"/>
  <c r="H124" i="1"/>
  <c r="H120" i="1"/>
  <c r="G119" i="1"/>
  <c r="F119" i="1"/>
  <c r="H118" i="1"/>
  <c r="H117" i="1"/>
  <c r="G116" i="1"/>
  <c r="F116" i="1"/>
  <c r="H115" i="1"/>
  <c r="H114" i="1"/>
  <c r="G113" i="1"/>
  <c r="F113" i="1"/>
  <c r="H112" i="1"/>
  <c r="G111" i="1"/>
  <c r="F111" i="1"/>
  <c r="H110" i="1"/>
  <c r="G109" i="1"/>
  <c r="F109" i="1"/>
  <c r="H108" i="1"/>
  <c r="H107" i="1"/>
  <c r="H106" i="1"/>
  <c r="H105" i="1"/>
  <c r="H104" i="1"/>
  <c r="H102" i="1"/>
  <c r="G101" i="1"/>
  <c r="F101" i="1"/>
  <c r="H100" i="1"/>
  <c r="H99" i="1"/>
  <c r="H98" i="1"/>
  <c r="H97" i="1"/>
  <c r="H96" i="1"/>
  <c r="H94" i="1"/>
  <c r="G93" i="1"/>
  <c r="F93" i="1"/>
  <c r="H92" i="1"/>
  <c r="G91" i="1"/>
  <c r="F91" i="1"/>
  <c r="H90" i="1"/>
  <c r="G89" i="1"/>
  <c r="F89" i="1"/>
  <c r="H88" i="1"/>
  <c r="H87" i="1"/>
  <c r="G86" i="1"/>
  <c r="F86" i="1"/>
  <c r="H85" i="1"/>
  <c r="H84" i="1"/>
  <c r="G83" i="1"/>
  <c r="F83" i="1"/>
  <c r="H82" i="1"/>
  <c r="H81" i="1"/>
  <c r="H80" i="1"/>
  <c r="H79" i="1"/>
  <c r="H78" i="1"/>
  <c r="H77" i="1"/>
  <c r="G76" i="1"/>
  <c r="F76" i="1"/>
  <c r="H75" i="1"/>
  <c r="H74" i="1"/>
  <c r="H73" i="1"/>
  <c r="H72" i="1"/>
  <c r="H71" i="1"/>
  <c r="H70" i="1"/>
  <c r="G69" i="1"/>
  <c r="F69" i="1"/>
  <c r="H68" i="1"/>
  <c r="H67" i="1"/>
  <c r="H66" i="1"/>
  <c r="H65" i="1"/>
  <c r="H64" i="1"/>
  <c r="H63" i="1"/>
  <c r="H62" i="1"/>
  <c r="G61" i="1"/>
  <c r="F61" i="1"/>
  <c r="H60" i="1"/>
  <c r="H59" i="1"/>
  <c r="H58" i="1"/>
  <c r="H57" i="1"/>
  <c r="H56" i="1"/>
  <c r="H55" i="1"/>
  <c r="H54" i="1"/>
  <c r="G53" i="1"/>
  <c r="F53" i="1"/>
  <c r="H52" i="1"/>
  <c r="H51" i="1"/>
  <c r="H50" i="1"/>
  <c r="H49" i="1"/>
  <c r="H48" i="1"/>
  <c r="H47" i="1"/>
  <c r="H46" i="1"/>
  <c r="G45" i="1"/>
  <c r="F45" i="1"/>
  <c r="H44" i="1"/>
  <c r="H43" i="1"/>
  <c r="H42" i="1"/>
  <c r="H41" i="1"/>
  <c r="H40" i="1"/>
  <c r="H39" i="1"/>
  <c r="H38" i="1"/>
  <c r="G37" i="1"/>
  <c r="F37" i="1"/>
  <c r="H36" i="1"/>
  <c r="H35" i="1"/>
  <c r="H34" i="1"/>
  <c r="H33" i="1"/>
  <c r="H32" i="1"/>
  <c r="H31" i="1"/>
  <c r="G30" i="1"/>
  <c r="F30" i="1"/>
  <c r="H29" i="1"/>
  <c r="H28" i="1"/>
  <c r="H27" i="1"/>
  <c r="H26" i="1"/>
  <c r="H25" i="1"/>
  <c r="H24" i="1"/>
  <c r="G23" i="1"/>
  <c r="F23" i="1"/>
  <c r="H22" i="1"/>
  <c r="H21" i="1"/>
  <c r="H20" i="1"/>
  <c r="H19" i="1"/>
  <c r="G18" i="1"/>
  <c r="F18" i="1"/>
  <c r="H17" i="1"/>
  <c r="H16" i="1"/>
  <c r="J15" i="1"/>
  <c r="H15" i="1"/>
  <c r="J14" i="1"/>
  <c r="H14" i="1"/>
  <c r="G13" i="1"/>
  <c r="F13" i="1"/>
  <c r="H10" i="1"/>
  <c r="H9" i="1"/>
  <c r="G8" i="1"/>
  <c r="F8" i="1"/>
  <c r="H7" i="1"/>
  <c r="G6" i="1"/>
  <c r="F6" i="1"/>
  <c r="G375" i="1" l="1"/>
  <c r="F409" i="1"/>
  <c r="G502" i="1"/>
  <c r="H502" i="1" s="1"/>
  <c r="F385" i="1"/>
  <c r="F374" i="1" s="1"/>
  <c r="G409" i="1"/>
  <c r="F502" i="1"/>
  <c r="F669" i="1"/>
  <c r="F332" i="1"/>
  <c r="H738" i="1"/>
  <c r="G453" i="1"/>
  <c r="G218" i="1"/>
  <c r="H245" i="1"/>
  <c r="H256" i="1"/>
  <c r="H267" i="1"/>
  <c r="H294" i="1"/>
  <c r="H460" i="1"/>
  <c r="H468" i="1"/>
  <c r="H474" i="1"/>
  <c r="H478" i="1"/>
  <c r="H491" i="1"/>
  <c r="H497" i="1"/>
  <c r="F725" i="1"/>
  <c r="F724" i="1" s="1"/>
  <c r="H732" i="1"/>
  <c r="G274" i="1"/>
  <c r="H338" i="1"/>
  <c r="H348" i="1"/>
  <c r="H358" i="1"/>
  <c r="H381" i="1"/>
  <c r="F5" i="1"/>
  <c r="G12" i="1"/>
  <c r="G11" i="1" s="1"/>
  <c r="H23" i="1"/>
  <c r="H213" i="1"/>
  <c r="H776" i="1"/>
  <c r="H779" i="1"/>
  <c r="H390" i="1"/>
  <c r="H523" i="1"/>
  <c r="H528" i="1"/>
  <c r="H538" i="1"/>
  <c r="H410" i="1"/>
  <c r="H421" i="1"/>
  <c r="H431" i="1"/>
  <c r="H533" i="1"/>
  <c r="H6" i="1"/>
  <c r="H445" i="1"/>
  <c r="H340" i="1"/>
  <c r="H768" i="1"/>
  <c r="H774" i="1"/>
  <c r="G163" i="1"/>
  <c r="H220" i="1"/>
  <c r="F12" i="1"/>
  <c r="F11" i="1" s="1"/>
  <c r="H18" i="1"/>
  <c r="H30" i="1"/>
  <c r="H45" i="1"/>
  <c r="H76" i="1"/>
  <c r="H86" i="1"/>
  <c r="H91" i="1"/>
  <c r="H101" i="1"/>
  <c r="H111" i="1"/>
  <c r="H116" i="1"/>
  <c r="H125" i="1"/>
  <c r="H133" i="1"/>
  <c r="H136" i="1"/>
  <c r="H150" i="1"/>
  <c r="G149" i="1"/>
  <c r="H156" i="1"/>
  <c r="H159" i="1"/>
  <c r="H166" i="1"/>
  <c r="H176" i="1"/>
  <c r="H184" i="1"/>
  <c r="H543" i="1"/>
  <c r="F553" i="1"/>
  <c r="H770" i="1"/>
  <c r="H350" i="1"/>
  <c r="H140" i="1"/>
  <c r="H236" i="1"/>
  <c r="H305" i="1"/>
  <c r="F583" i="1"/>
  <c r="F560" i="1" s="1"/>
  <c r="H456" i="1"/>
  <c r="H476" i="1"/>
  <c r="H482" i="1"/>
  <c r="H284" i="1"/>
  <c r="H309" i="1"/>
  <c r="H647" i="1"/>
  <c r="H656" i="1"/>
  <c r="H671" i="1"/>
  <c r="H676" i="1"/>
  <c r="H759" i="1"/>
  <c r="H61" i="1"/>
  <c r="H239" i="1"/>
  <c r="H312" i="1"/>
  <c r="H355" i="1"/>
  <c r="H360" i="1"/>
  <c r="H464" i="1"/>
  <c r="H757" i="1"/>
  <c r="H367" i="1"/>
  <c r="H372" i="1"/>
  <c r="H376" i="1"/>
  <c r="H396" i="1"/>
  <c r="H548" i="1"/>
  <c r="H554" i="1"/>
  <c r="H584" i="1"/>
  <c r="H590" i="1"/>
  <c r="H598" i="1"/>
  <c r="H606" i="1"/>
  <c r="H611" i="1"/>
  <c r="H618" i="1"/>
  <c r="H624" i="1"/>
  <c r="H631" i="1"/>
  <c r="H637" i="1"/>
  <c r="H641" i="1"/>
  <c r="H690" i="1"/>
  <c r="H697" i="1"/>
  <c r="H701" i="1"/>
  <c r="H744" i="1"/>
  <c r="H37" i="1"/>
  <c r="H53" i="1"/>
  <c r="H69" i="1"/>
  <c r="H83" i="1"/>
  <c r="H89" i="1"/>
  <c r="H93" i="1"/>
  <c r="H109" i="1"/>
  <c r="H113" i="1"/>
  <c r="H119" i="1"/>
  <c r="H131" i="1"/>
  <c r="H147" i="1"/>
  <c r="H154" i="1"/>
  <c r="H164" i="1"/>
  <c r="H172" i="1"/>
  <c r="H180" i="1"/>
  <c r="H186" i="1"/>
  <c r="H228" i="1"/>
  <c r="H333" i="1"/>
  <c r="H343" i="1"/>
  <c r="H353" i="1"/>
  <c r="H400" i="1"/>
  <c r="H471" i="1"/>
  <c r="H503" i="1"/>
  <c r="H742" i="1"/>
  <c r="H748" i="1"/>
  <c r="H8" i="1"/>
  <c r="H138" i="1"/>
  <c r="H223" i="1"/>
  <c r="H231" i="1"/>
  <c r="H249" i="1"/>
  <c r="H260" i="1"/>
  <c r="H275" i="1"/>
  <c r="H329" i="1"/>
  <c r="H335" i="1"/>
  <c r="H345" i="1"/>
  <c r="H364" i="1"/>
  <c r="H386" i="1"/>
  <c r="H393" i="1"/>
  <c r="H398" i="1"/>
  <c r="H402" i="1"/>
  <c r="H405" i="1"/>
  <c r="H413" i="1"/>
  <c r="H427" i="1"/>
  <c r="H443" i="1"/>
  <c r="H448" i="1"/>
  <c r="H451" i="1"/>
  <c r="H486" i="1"/>
  <c r="G489" i="1"/>
  <c r="H494" i="1"/>
  <c r="H500" i="1"/>
  <c r="H507" i="1"/>
  <c r="H513" i="1"/>
  <c r="H520" i="1"/>
  <c r="H525" i="1"/>
  <c r="H531" i="1"/>
  <c r="H536" i="1"/>
  <c r="H541" i="1"/>
  <c r="H545" i="1"/>
  <c r="H551" i="1"/>
  <c r="H556" i="1"/>
  <c r="H561" i="1"/>
  <c r="H586" i="1"/>
  <c r="H593" i="1"/>
  <c r="H603" i="1"/>
  <c r="H608" i="1"/>
  <c r="H616" i="1"/>
  <c r="H621" i="1"/>
  <c r="H629" i="1"/>
  <c r="H635" i="1"/>
  <c r="H639" i="1"/>
  <c r="F645" i="1"/>
  <c r="H645" i="1" s="1"/>
  <c r="H663" i="1"/>
  <c r="H674" i="1"/>
  <c r="H679" i="1"/>
  <c r="H685" i="1"/>
  <c r="G688" i="1"/>
  <c r="H688" i="1" s="1"/>
  <c r="H699" i="1"/>
  <c r="H703" i="1"/>
  <c r="H730" i="1"/>
  <c r="H736" i="1"/>
  <c r="H750" i="1"/>
  <c r="H13" i="1"/>
  <c r="F146" i="1"/>
  <c r="H146" i="1" s="1"/>
  <c r="F153" i="1"/>
  <c r="H153" i="1" s="1"/>
  <c r="F163" i="1"/>
  <c r="H190" i="1"/>
  <c r="F218" i="1"/>
  <c r="F274" i="1"/>
  <c r="F304" i="1"/>
  <c r="H304" i="1" s="1"/>
  <c r="G311" i="1"/>
  <c r="F314" i="1"/>
  <c r="H314" i="1" s="1"/>
  <c r="G332" i="1"/>
  <c r="F363" i="1"/>
  <c r="G366" i="1"/>
  <c r="G370" i="1"/>
  <c r="F371" i="1"/>
  <c r="F370" i="1" s="1"/>
  <c r="H392" i="1"/>
  <c r="F404" i="1"/>
  <c r="F453" i="1"/>
  <c r="F485" i="1"/>
  <c r="H485" i="1" s="1"/>
  <c r="F489" i="1"/>
  <c r="F499" i="1"/>
  <c r="H499" i="1" s="1"/>
  <c r="G547" i="1"/>
  <c r="H547" i="1" s="1"/>
  <c r="G553" i="1"/>
  <c r="G583" i="1"/>
  <c r="F658" i="1"/>
  <c r="H658" i="1" s="1"/>
  <c r="H682" i="1"/>
  <c r="F696" i="1"/>
  <c r="F695" i="1" s="1"/>
  <c r="G725" i="1"/>
  <c r="H780" i="1"/>
  <c r="G5" i="1"/>
  <c r="H385" i="1" l="1"/>
  <c r="H332" i="1"/>
  <c r="H274" i="1"/>
  <c r="H218" i="1"/>
  <c r="H489" i="1"/>
  <c r="G654" i="1"/>
  <c r="H725" i="1"/>
  <c r="G724" i="1"/>
  <c r="F654" i="1"/>
  <c r="H11" i="1"/>
  <c r="H5" i="1"/>
  <c r="H669" i="1"/>
  <c r="H553" i="1"/>
  <c r="F644" i="1"/>
  <c r="H644" i="1" s="1"/>
  <c r="H12" i="1"/>
  <c r="F450" i="1"/>
  <c r="H655" i="1"/>
  <c r="H583" i="1"/>
  <c r="G560" i="1"/>
  <c r="H560" i="1" s="1"/>
  <c r="H135" i="1"/>
  <c r="G450" i="1"/>
  <c r="G374" i="1"/>
  <c r="H374" i="1" s="1"/>
  <c r="H370" i="1"/>
  <c r="F308" i="1"/>
  <c r="G158" i="1"/>
  <c r="F149" i="1"/>
  <c r="H149" i="1" s="1"/>
  <c r="H375" i="1"/>
  <c r="H409" i="1"/>
  <c r="G404" i="1"/>
  <c r="H404" i="1" s="1"/>
  <c r="H366" i="1"/>
  <c r="G363" i="1"/>
  <c r="H363" i="1" s="1"/>
  <c r="H311" i="1"/>
  <c r="G308" i="1"/>
  <c r="F158" i="1"/>
  <c r="H696" i="1"/>
  <c r="H453" i="1"/>
  <c r="H371" i="1"/>
  <c r="H163" i="1"/>
  <c r="H308" i="1" l="1"/>
  <c r="H450" i="1"/>
  <c r="F787" i="1"/>
  <c r="H654" i="1"/>
  <c r="G787" i="1"/>
  <c r="H724" i="1"/>
  <c r="H695" i="1"/>
  <c r="H158" i="1"/>
  <c r="H787" i="1" l="1"/>
</calcChain>
</file>

<file path=xl/sharedStrings.xml><?xml version="1.0" encoding="utf-8"?>
<sst xmlns="http://schemas.openxmlformats.org/spreadsheetml/2006/main" count="1330" uniqueCount="540">
  <si>
    <t>Dział</t>
  </si>
  <si>
    <t>Rozdział</t>
  </si>
  <si>
    <t>Paragraf</t>
  </si>
  <si>
    <t>Treść</t>
  </si>
  <si>
    <t>Plan</t>
  </si>
  <si>
    <t xml:space="preserve">Wykonanie </t>
  </si>
  <si>
    <t>%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</si>
  <si>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</si>
  <si>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</si>
  <si>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</si>
  <si>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</si>
  <si>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</si>
  <si>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</si>
  <si>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</si>
  <si>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</si>
  <si>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</si>
  <si>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</si>
  <si>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4430</t>
  </si>
  <si>
    <t>Różne opłaty i składki</t>
  </si>
  <si>
    <t>150</t>
  </si>
  <si>
    <t>Przetwórstwo przemysłowe</t>
  </si>
  <si>
    <t>15013</t>
  </si>
  <si>
    <t>Rozwój kadr nowoczesnej gospodarki i przedsiębiorczości</t>
  </si>
  <si>
    <t>3027</t>
  </si>
  <si>
    <t>Wydatki osobowe niezaliczone do wynagrodzeń</t>
  </si>
  <si>
    <t>01. KB-wsparcie pomostowe</t>
  </si>
  <si>
    <t>02.40+ Przyznanie środków finansowych na rozwój przedsiębiorczości</t>
  </si>
  <si>
    <t>03. 40+ Wsparcie pomostowe</t>
  </si>
  <si>
    <t>04. 40+ Szkolenia</t>
  </si>
  <si>
    <t>3029</t>
  </si>
  <si>
    <t>4017</t>
  </si>
  <si>
    <t>Wynagrodzenia osobowe pracowników</t>
  </si>
  <si>
    <t>01. KB - Wsparcie pomostowe</t>
  </si>
  <si>
    <t>02. Koszty pośrednie</t>
  </si>
  <si>
    <t>03. 40+ Zarządzanie projektem</t>
  </si>
  <si>
    <t>04.40+ Doradztwo</t>
  </si>
  <si>
    <t>05.40+ Wsparcie pomostowe</t>
  </si>
  <si>
    <t>06.40+ Koszty pośrednie</t>
  </si>
  <si>
    <t>4019</t>
  </si>
  <si>
    <t>4117</t>
  </si>
  <si>
    <t>Składki na ubezpieczenia społeczne</t>
  </si>
  <si>
    <t>01.KB-wspracie pomostowe</t>
  </si>
  <si>
    <t>03.40+ Zarządzanie projektem</t>
  </si>
  <si>
    <t>07. 40+ Przyznanie środków finansowych na rozwój przedsiębiorczości</t>
  </si>
  <si>
    <t>4119</t>
  </si>
  <si>
    <t>4127</t>
  </si>
  <si>
    <t>Składki na Fundusz Pracy</t>
  </si>
  <si>
    <t>4129</t>
  </si>
  <si>
    <t>4177</t>
  </si>
  <si>
    <t>Wynagrodzenia bezosobowe</t>
  </si>
  <si>
    <t>01.KB-zarządzanie projektem</t>
  </si>
  <si>
    <t>02.KB-wsparcie pomostowe</t>
  </si>
  <si>
    <t>03.40+ zarządzanie projektem</t>
  </si>
  <si>
    <t>05.40+ Przyznanie środków finansowych na rozwój przedsiębiorczości</t>
  </si>
  <si>
    <t>06.40+ Wsparcie pomostowe</t>
  </si>
  <si>
    <t>4179</t>
  </si>
  <si>
    <t>4217</t>
  </si>
  <si>
    <t>01. Koszty pośrednie</t>
  </si>
  <si>
    <t>02. 40+Koszty pośrednie</t>
  </si>
  <si>
    <t>4219</t>
  </si>
  <si>
    <t>01.Koszty pośrednie</t>
  </si>
  <si>
    <t>02.40+ Koszty pośrednie</t>
  </si>
  <si>
    <t>4267</t>
  </si>
  <si>
    <t>Zakup energii</t>
  </si>
  <si>
    <t>01.40+ Koszty pośrednie</t>
  </si>
  <si>
    <t>4269</t>
  </si>
  <si>
    <t>4307</t>
  </si>
  <si>
    <t>Zakup usług pozostałych</t>
  </si>
  <si>
    <t>02.KB-rekrutacja i promocja</t>
  </si>
  <si>
    <t>0,00</t>
  </si>
  <si>
    <t>03.40+Zarządzanie projektem</t>
  </si>
  <si>
    <t>04.40+ Szkolenia</t>
  </si>
  <si>
    <t>05.40+ Koszty pośrednie</t>
  </si>
  <si>
    <t>06. 40+Przyznanie środków na rozwój przedsiębiorczości</t>
  </si>
  <si>
    <t>07. 40+Wsparcie pomostowe</t>
  </si>
  <si>
    <t>4309</t>
  </si>
  <si>
    <t>4357</t>
  </si>
  <si>
    <t>Zakup usług dostępu do sieci Internet</t>
  </si>
  <si>
    <t>01. 40+Koszty pośrednie</t>
  </si>
  <si>
    <t>4359</t>
  </si>
  <si>
    <t>4377</t>
  </si>
  <si>
    <t>Opłata z tytułu zakupu usług telekomunikacyjnych świadczonych w stacjonarnej publicznej sieci telefonicznej.</t>
  </si>
  <si>
    <t>4379</t>
  </si>
  <si>
    <t>4417</t>
  </si>
  <si>
    <t>Podróże służbowe krajowe</t>
  </si>
  <si>
    <t>01. 40+Zarządzanie projektem</t>
  </si>
  <si>
    <t>02.40+ Szkolenia</t>
  </si>
  <si>
    <t>03.40+ Doradztwo</t>
  </si>
  <si>
    <t>04.40+ Wsparcie pomostowe</t>
  </si>
  <si>
    <t>05.KB - Zarządzanie projektem</t>
  </si>
  <si>
    <t>4419</t>
  </si>
  <si>
    <t>01.40+ Zarządzanie projektem</t>
  </si>
  <si>
    <t>4747</t>
  </si>
  <si>
    <t>Zakup materiałów papierniczych do sprzętu drukarskiego i urządzeń kserograficznych</t>
  </si>
  <si>
    <t>4749</t>
  </si>
  <si>
    <t>600</t>
  </si>
  <si>
    <t>Transport i łączność</t>
  </si>
  <si>
    <t>60004</t>
  </si>
  <si>
    <t>Lokalny transport zbiorowy</t>
  </si>
  <si>
    <t>4300</t>
  </si>
  <si>
    <t>60014</t>
  </si>
  <si>
    <t>Drogi publiczne powiatowe</t>
  </si>
  <si>
    <t>60016</t>
  </si>
  <si>
    <t>Drogi publiczne gminne</t>
  </si>
  <si>
    <t>2650</t>
  </si>
  <si>
    <t>Dotacja przedmiotowa z budżetu dla zakładu budżetowego</t>
  </si>
  <si>
    <t>4390</t>
  </si>
  <si>
    <t>Zakup usług obejmujących wykonanie ekspertyz, analiz i opinii</t>
  </si>
  <si>
    <t>4520</t>
  </si>
  <si>
    <t>Opłaty na rzecz budżetów jednostek samorządu terytorialnego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</si>
  <si>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</si>
  <si>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</si>
  <si>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</si>
  <si>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</si>
  <si>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</si>
  <si>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</si>
  <si>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</si>
  <si>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</si>
  <si>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4170</t>
  </si>
  <si>
    <t>71014</t>
  </si>
  <si>
    <t>Opracowania geodezyjne i kartograficzne</t>
  </si>
  <si>
    <t>01. Dokumentacja GB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</si>
  <si>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</si>
  <si>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</si>
  <si>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</si>
  <si>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</si>
  <si>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</si>
  <si>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</si>
  <si>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</si>
  <si>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4110</t>
  </si>
  <si>
    <t>4120</t>
  </si>
  <si>
    <t>75022</t>
  </si>
  <si>
    <t>Rady gmin (miast i miast na prawach powiatu)</t>
  </si>
  <si>
    <t>2900</t>
  </si>
  <si>
    <t>Wpłaty gmin i powiatów na rzecz innych jednostek samorządu terytorialnego oraz związków gmin lub związków powiatów na dofinansowanie zadań bieżących</t>
  </si>
  <si>
    <t>01. Łużycki Związek Gmin</t>
  </si>
  <si>
    <t>3030</t>
  </si>
  <si>
    <t xml:space="preserve">Różne wydatki na rzecz osób fizycznych </t>
  </si>
  <si>
    <t>01. Diety radnych</t>
  </si>
  <si>
    <t>02. Diety dla przewodniczących Rad Osiedli</t>
  </si>
  <si>
    <t>03. Gubińska Nagroda Kulturalna</t>
  </si>
  <si>
    <t>04. Gubińska Nagroda Edukacyjna</t>
  </si>
  <si>
    <t xml:space="preserve">05. Delegacje - Rada Miejska </t>
  </si>
  <si>
    <t>01. Komisja mieszkaniowa</t>
  </si>
  <si>
    <t>02. Młodzieżowa Rada Miasta</t>
  </si>
  <si>
    <t>03. Pozostałe wydatki</t>
  </si>
  <si>
    <t>01. Festyny osiedlowe</t>
  </si>
  <si>
    <t>02. Pozostałe zakupy</t>
  </si>
  <si>
    <t>03. Młodzieżowa Rada Miasta</t>
  </si>
  <si>
    <t xml:space="preserve">01. Młodzieżowa Rada Miasta </t>
  </si>
  <si>
    <t>02. Pozostałe usługi</t>
  </si>
  <si>
    <t>4360</t>
  </si>
  <si>
    <t>Opłaty z tytułu zakupu usług telekomunikacyjnych świadczonych w ruchomej publicznej sieci telefonicznej</t>
  </si>
  <si>
    <t>4410</t>
  </si>
  <si>
    <t>01. Składak Euroregion</t>
  </si>
  <si>
    <t>4740</t>
  </si>
  <si>
    <t>4750</t>
  </si>
  <si>
    <t>Zakup akcesoriów komputerowych, w tym programów i licencji</t>
  </si>
  <si>
    <t>75023</t>
  </si>
  <si>
    <t>Urzędy gmin (miast i miast na prawach powiatu)</t>
  </si>
  <si>
    <t>3020</t>
  </si>
  <si>
    <t>4040</t>
  </si>
  <si>
    <t>Dodatkowe wynagrodzenie roczne</t>
  </si>
  <si>
    <t>4140</t>
  </si>
  <si>
    <t>Wpłaty na Państwowy Fundusz Rehabilitacji Osób Niepełnosprawnych</t>
  </si>
  <si>
    <t>4260</t>
  </si>
  <si>
    <t>4280</t>
  </si>
  <si>
    <t>Zakup usług zdrowotnych</t>
  </si>
  <si>
    <t>4350</t>
  </si>
  <si>
    <t>4370</t>
  </si>
  <si>
    <t>4420</t>
  </si>
  <si>
    <t>Podróże służbowe zagraniczne</t>
  </si>
  <si>
    <t>4440</t>
  </si>
  <si>
    <t>Odpisy na zakładowy fundusz świadczeń socjalnych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</si>
  <si>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</si>
  <si>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</si>
  <si>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</si>
  <si>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</si>
  <si>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75056</t>
  </si>
  <si>
    <t>Spis powszechny i inne</t>
  </si>
  <si>
    <t>75075</t>
  </si>
  <si>
    <t>Promocja jednostek samorządu terytorialnego</t>
  </si>
  <si>
    <t>4118</t>
  </si>
  <si>
    <t xml:space="preserve">01. Infocentrum </t>
  </si>
  <si>
    <t>4128</t>
  </si>
  <si>
    <t>4178</t>
  </si>
  <si>
    <t>4218</t>
  </si>
  <si>
    <t>4308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</si>
  <si>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</si>
  <si>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</si>
  <si>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</si>
  <si>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</si>
  <si>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</si>
  <si>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</si>
  <si>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</si>
  <si>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</si>
  <si>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</si>
  <si>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</si>
  <si>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</si>
  <si>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</si>
  <si>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</si>
  <si>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</si>
  <si>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</si>
  <si>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75405</t>
  </si>
  <si>
    <t>Komendy powiatowe Policji</t>
  </si>
  <si>
    <t>3000</t>
  </si>
  <si>
    <t>Wpłaty jednostek na państwowy fundusz celowy</t>
  </si>
  <si>
    <t>75415</t>
  </si>
  <si>
    <t>Zadania ratownictwa górskiego i wodnego</t>
  </si>
  <si>
    <t>2820</t>
  </si>
  <si>
    <t>Dotacja celowa z budżetu na finansowanie lub dofinansowanie zadań zleconych do realizacji stowarzyszeniom</t>
  </si>
  <si>
    <t>01. Wspieranie działań ratownictwa wodnego</t>
  </si>
  <si>
    <t>75416</t>
  </si>
  <si>
    <t>Straż Miejska</t>
  </si>
  <si>
    <t>75478</t>
  </si>
  <si>
    <t>Usuwanie skutków klęsk żywiołowych</t>
  </si>
  <si>
    <t>75495</t>
  </si>
  <si>
    <t>01. Transgraniczny Punkt Informacyjny w Euromieście Gubin - Guben</t>
  </si>
  <si>
    <t>02. Transgraniczny Punkt Informacyjny w Euromieście Gubin - Guben- 5 %</t>
  </si>
  <si>
    <t>4368</t>
  </si>
  <si>
    <t>4369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</si>
  <si>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</si>
  <si>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</si>
  <si>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</si>
  <si>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</si>
  <si>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</si>
  <si>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</si>
  <si>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</si>
  <si>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</si>
  <si>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</si>
  <si>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</si>
  <si>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01. Poręczenie Spółdzielnia Mieszkaniowa</t>
  </si>
  <si>
    <t>02. Poręczenie GDK</t>
  </si>
  <si>
    <t>758</t>
  </si>
  <si>
    <t>Różne rozliczenia</t>
  </si>
  <si>
    <t>75818</t>
  </si>
  <si>
    <t>Rezerwy ogólne i celowe</t>
  </si>
  <si>
    <t>4810</t>
  </si>
  <si>
    <t>Rezerwy</t>
  </si>
  <si>
    <t>01. Rezerwa ogólna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</si>
  <si>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</si>
  <si>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</si>
  <si>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</si>
  <si>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</si>
  <si>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</si>
  <si>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</si>
  <si>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</t>
  </si>
  <si>
    <t xml:space="preserve">02. Szkoła Podstawowa Nr 2 </t>
  </si>
  <si>
    <t>03. Szkoła Podstawowa Nr 3</t>
  </si>
  <si>
    <t>4240</t>
  </si>
  <si>
    <t>Zakup pomocy naukowych, dydaktycznych i książek</t>
  </si>
  <si>
    <t>01." Radosna Szkoła" - pomoce dydaktyczne SP1</t>
  </si>
  <si>
    <t>02. "Radosna Szkoła" - pomoce dydaktyczne SP2</t>
  </si>
  <si>
    <t>03. "Radosna Szkołaę + pomoce dzdaktzcyne SP3</t>
  </si>
  <si>
    <t>80104</t>
  </si>
  <si>
    <t xml:space="preserve">Przedszkola </t>
  </si>
  <si>
    <t>01. Przedszkole Miejskie Nr 1</t>
  </si>
  <si>
    <t>02. Przedszkole Miejskie Nr 2</t>
  </si>
  <si>
    <t xml:space="preserve">03. Przedszkole Miejskie Nr 3 </t>
  </si>
  <si>
    <t>2640</t>
  </si>
  <si>
    <t>Dotacja celowa przekazana z budżetu jednostki samorządu terytorialnego dla samorządowego zakładu budżetowego na zadania bieżące</t>
  </si>
  <si>
    <t>80110</t>
  </si>
  <si>
    <t>Gimnazja</t>
  </si>
  <si>
    <t>01. Gimnazjum Nr 1</t>
  </si>
  <si>
    <t>02. Gimnazjum Nr 2</t>
  </si>
  <si>
    <t>80113</t>
  </si>
  <si>
    <t>Dowożenie uczniów do szkół</t>
  </si>
  <si>
    <t>80120</t>
  </si>
  <si>
    <t>Licea ogólnokształcące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</si>
  <si>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</si>
  <si>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</si>
  <si>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</si>
  <si>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</si>
  <si>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</si>
  <si>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</si>
  <si>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</si>
  <si>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01.Wspieranie działań na rzecz profilaktyki uzależnień alkoholowych poprzez propagowanie ideii trzeźwościowej</t>
  </si>
  <si>
    <t>02. Organizowanie  integracyjnych imprez wyjazdowych o charakterze trzeźwościowym</t>
  </si>
  <si>
    <t>2830</t>
  </si>
  <si>
    <t>Dotacja celowa z budżetu na finansowanie lub dofinansowanie zadań zleconych do realizacji pozostałym jednostkom nie zaliczanym do sektora finansów publicznych</t>
  </si>
  <si>
    <t>01. Wynagrodzenia komisji ds.RPA</t>
  </si>
  <si>
    <t>03. Wynagrodzenie dla terapeuty uzależnień</t>
  </si>
  <si>
    <t>03. Wynagrodzenie konsultanta PKK</t>
  </si>
  <si>
    <t>04. Pozostałe wynagrodzenia</t>
  </si>
  <si>
    <t>05. Wynagrodzenie biegłych sądowych</t>
  </si>
  <si>
    <t xml:space="preserve">01. Zakupy świetlica </t>
  </si>
  <si>
    <t>02. Zakupy biuro - profilaktyka</t>
  </si>
  <si>
    <t>03. Inne zadania z profilaktyki uzależnień</t>
  </si>
  <si>
    <t xml:space="preserve">01. Usługi biuro </t>
  </si>
  <si>
    <t xml:space="preserve">02. Usługi Świetlica </t>
  </si>
  <si>
    <t>03. Koszty utrzymania pomieszczeń świetlicy</t>
  </si>
  <si>
    <t>04. Program terapii uzależnienia od alkoholu</t>
  </si>
  <si>
    <t>01. Zakupy biuro</t>
  </si>
  <si>
    <t>02. Zakupy Świetlica Opiekuńczo-Wychowawcza</t>
  </si>
  <si>
    <t>85195</t>
  </si>
  <si>
    <t>852</t>
  </si>
  <si>
    <t>Pomoc społeczna</t>
  </si>
  <si>
    <t>85202</t>
  </si>
  <si>
    <t>Domy pomocy społecznej</t>
  </si>
  <si>
    <t>109 664,00</t>
  </si>
  <si>
    <t>85212</t>
  </si>
  <si>
    <t>Świadczenia rodzinne, świadczenia z funduszu alimentacyjneego oraz składki na ubezpieczenia emerytalne i rentowe z ubezpieczenia społecznego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</si>
  <si>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</si>
  <si>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</si>
  <si>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</si>
  <si>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</si>
  <si>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01. Obsługa świadczeń rodzinnych</t>
  </si>
  <si>
    <t>02.FA-koszty działalności administracyjnej</t>
  </si>
  <si>
    <t>01. ZUS za osoby pobierające świadzenie rodzinne</t>
  </si>
  <si>
    <t>02.ZUS pracownicy MOPS</t>
  </si>
  <si>
    <t>03.FA-koszty działalności administracyjnej</t>
  </si>
  <si>
    <t>4580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</si>
  <si>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</si>
  <si>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</si>
  <si>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</si>
  <si>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</si>
  <si>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</si>
  <si>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01. Ubezpieczenie zdrowotne od świadczeń rodzinnych</t>
  </si>
  <si>
    <t>02. Ubezpieczenie zdrowotne od zasiłków stałych</t>
  </si>
  <si>
    <t>85214</t>
  </si>
  <si>
    <t>Zasiłki i pomoc w naturze oraz składki na ubezpieczenia emerytalne i rentowe</t>
  </si>
  <si>
    <t>01. Zadania własne</t>
  </si>
  <si>
    <t>02. Zadania własne - zasiłki celowe</t>
  </si>
  <si>
    <t>01. Program dożywiania</t>
  </si>
  <si>
    <t>85215</t>
  </si>
  <si>
    <t>Dodatki mieszkaniowe</t>
  </si>
  <si>
    <t>85216</t>
  </si>
  <si>
    <t>Zasiłki stałe</t>
  </si>
  <si>
    <t xml:space="preserve">01. Zadanie własne </t>
  </si>
  <si>
    <t>85219</t>
  </si>
  <si>
    <t>Ośrodki pomocy społecznej</t>
  </si>
  <si>
    <t>01. Zadanie własne</t>
  </si>
  <si>
    <t>02. Dom Dziennego Pobytu</t>
  </si>
  <si>
    <t>4220</t>
  </si>
  <si>
    <t>Zakup środków żywności</t>
  </si>
  <si>
    <t>01. Dom Dziennego Pobytu</t>
  </si>
  <si>
    <t>85228</t>
  </si>
  <si>
    <t>Usługi opiekuńcze i specjalistyczne usługi opiekuńcze</t>
  </si>
  <si>
    <t>02. Zadania zlecone</t>
  </si>
  <si>
    <t>85278</t>
  </si>
  <si>
    <t>85295</t>
  </si>
  <si>
    <t>01. Wspieranie funkcjonowania na terenie miasta Gubina punktu charytatywnego udzielającego pomocy rzeczowej rodzinom i osobom znajdującym się w trudnej sytuacji życiowej</t>
  </si>
  <si>
    <t>02. Zadanie zlecone</t>
  </si>
  <si>
    <t>853</t>
  </si>
  <si>
    <t>Pozostałe zadania w zakresie polityki społecznej</t>
  </si>
  <si>
    <t>85311</t>
  </si>
  <si>
    <t>Rehabilitacja zawodowa i społeczna osób niepełnosprawnych</t>
  </si>
  <si>
    <t>2710</t>
  </si>
  <si>
    <t>Dotacja celowa na pomoc finansową udzielaną między jednostkami samorządu terytorialnego na dofinansowanie własnych zadań bieżących</t>
  </si>
  <si>
    <t>4230</t>
  </si>
  <si>
    <t>Zakup leków, wyrobów medycznych i produktów biobójczych</t>
  </si>
  <si>
    <t>85395</t>
  </si>
  <si>
    <t>3119</t>
  </si>
  <si>
    <t>01. Zadanie 3: Zasiłki i pomoc w naturze</t>
  </si>
  <si>
    <t>01. Zadanie 1: Aktywna integracja</t>
  </si>
  <si>
    <t>02. Zadanie 2: Praca socjalna</t>
  </si>
  <si>
    <t>03. Koszty pośrednie</t>
  </si>
  <si>
    <t>4047</t>
  </si>
  <si>
    <t xml:space="preserve">03. Zadanie 6: Zarządzanie projektem </t>
  </si>
  <si>
    <t>04. Koszty pośrednie</t>
  </si>
  <si>
    <t>02. Zadanie 6: Zarządzanie projektem</t>
  </si>
  <si>
    <t>01. Projekt "Zielona Integracja"</t>
  </si>
  <si>
    <t>02. Projekt "Zielona Integracja" - wkład własny</t>
  </si>
  <si>
    <t>03. Zadanie 7: Promocja projektu</t>
  </si>
  <si>
    <t>4287</t>
  </si>
  <si>
    <t>02. Zadanie 7: Promocja projektu</t>
  </si>
  <si>
    <t>04. Zadanie 6: Zarządzanie projektem</t>
  </si>
  <si>
    <t>03. Zadanie 1: Aktywna integracja</t>
  </si>
  <si>
    <t>01. Zadanie 6: Zarządzanie projektem</t>
  </si>
  <si>
    <t>4447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</si>
  <si>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</si>
  <si>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</si>
  <si>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</si>
  <si>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</si>
  <si>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</si>
  <si>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</si>
  <si>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</si>
  <si>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</si>
  <si>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02. Szkoła Podstawowa Nr 2</t>
  </si>
  <si>
    <t>04. Gimnazjum Nr 1</t>
  </si>
  <si>
    <t>05. Gimnazjum Nr 2</t>
  </si>
  <si>
    <t>06. Zasiłek powodziowy</t>
  </si>
  <si>
    <t>900</t>
  </si>
  <si>
    <t>Gospodarka komunalna i ochrona środowiska</t>
  </si>
  <si>
    <t>90001</t>
  </si>
  <si>
    <t>Gospodarka ściekowa i ochrona wód</t>
  </si>
  <si>
    <t>01. Odprowadzanie ścieków</t>
  </si>
  <si>
    <t>90003</t>
  </si>
  <si>
    <t>Oczyszczanie miast i wsi</t>
  </si>
  <si>
    <t>01. Ryczałt PUM - teren miasta</t>
  </si>
  <si>
    <t>02. Ryczałt PUM - targowiska</t>
  </si>
  <si>
    <t>03. Pozostałe usługi</t>
  </si>
  <si>
    <t>04. Utrzymanie czystości w okresie organizacji imprezy miejskiej "WnN"</t>
  </si>
  <si>
    <t>05. Usunięcie zagrożeń - opady śniegu</t>
  </si>
  <si>
    <t>90004</t>
  </si>
  <si>
    <t>Utrzymanie zieleni w miastach i gminach</t>
  </si>
  <si>
    <t>01. Zakupy pozostałe</t>
  </si>
  <si>
    <t>02. Nagrody w konkursie</t>
  </si>
  <si>
    <t>01. Turystyczne zagospodarowanie "Wyspy Teatralnej"  Euromiasta Gubin - Guben</t>
  </si>
  <si>
    <t>90015</t>
  </si>
  <si>
    <t>Oświetlenie ulic, placów i dróg</t>
  </si>
  <si>
    <t>01. Konserwacja oświetlenia ulicznego</t>
  </si>
  <si>
    <t>90095</t>
  </si>
  <si>
    <t>01. Ochrona targowisk</t>
  </si>
  <si>
    <t>02. Wynagrodzenie inkasenta</t>
  </si>
  <si>
    <t>03. Pozostał usługi dotyczące targowiski</t>
  </si>
  <si>
    <t>04. Wycena sieci gazowej</t>
  </si>
  <si>
    <t>921</t>
  </si>
  <si>
    <t>Kultura i ochrona dziedzictwa narodowego</t>
  </si>
  <si>
    <t>92105</t>
  </si>
  <si>
    <t>Pozostałe zadania w zakresie kultury</t>
  </si>
  <si>
    <t>01. Wspieranie działań na rzecz kultywowania tradycji historycznych naszego regionu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</si>
  <si>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</si>
  <si>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</si>
  <si>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</si>
  <si>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</si>
  <si>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</si>
  <si>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</si>
  <si>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</si>
  <si>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</si>
  <si>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4018</t>
  </si>
  <si>
    <t>4418</t>
  </si>
  <si>
    <t>4748</t>
  </si>
  <si>
    <t>4758</t>
  </si>
  <si>
    <t>4759</t>
  </si>
  <si>
    <t>926</t>
  </si>
  <si>
    <t>Kultura fizyczna i sport</t>
  </si>
  <si>
    <t>92604</t>
  </si>
  <si>
    <t>Instytucje kultury fizycznej</t>
  </si>
  <si>
    <t>01. Sporty wodne Gubina i Guben</t>
  </si>
  <si>
    <t>01. Sporty wodne Gubina i Guben - budżet państwa</t>
  </si>
  <si>
    <t>02. Sporty wodne Gubina i Guben - wkład własny</t>
  </si>
  <si>
    <t>176,00</t>
  </si>
  <si>
    <t>4270</t>
  </si>
  <si>
    <t>Zakup usług remontowych</t>
  </si>
  <si>
    <t>92605</t>
  </si>
  <si>
    <t>Zadania w zakresie kultury fizycznej i sportu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</si>
  <si>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</si>
  <si>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</si>
  <si>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</si>
  <si>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</si>
  <si>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05. Upowszechnianie kultury fizycznej w zakresie pięcioboju nowoczesnego</t>
  </si>
  <si>
    <t>Razem:</t>
  </si>
  <si>
    <t>BeSTia</t>
  </si>
  <si>
    <t>01. Wypoczynek letni dzieci i młodzieży</t>
  </si>
  <si>
    <t>02.Zapewnienie pomocy osobom bezdomnym, ubogim i potrzebującym poprzez prowadzenie jadłodajni</t>
  </si>
  <si>
    <t>03.Zapewnienie pomocy osobom bezdomnym, ubogim i potrzebującym poprzez prowadzenie noclegowni</t>
  </si>
  <si>
    <t xml:space="preserve"> </t>
  </si>
  <si>
    <t>Komentarz</t>
  </si>
  <si>
    <t>środki przeznaczone na zwrot dla rolników podatku akcyzowego zawartego w cenie oleju napędowego wykorzystywanego do produkcji rolnej</t>
  </si>
  <si>
    <t>środki wydatkowano na realizację projektu dofinansowanego z programu Europejskiego Funduszu Społecznego pn.: "Aktywnie i zawodowo - wsparcie dla osób zamierzających rozpocząć działalność gospodarczą" oraz "40 000 na plusie - wsparcie dla osób zamierzających rozpocząć działalność gospodarczą"</t>
  </si>
  <si>
    <t>środki wydatkowano na dopłatę do komunikacji miejskich, usługi świdczonej przez PKS Zielona Góra</t>
  </si>
  <si>
    <t>środki przenaczono na bieżące utrzymanie w należytym stanie ulic, chodników, urządzeń drogowych, parkingów, utwardzonych placów, przystanków komunikacji miejskiej, utrzymanie poboczy dróg poprzez wyrównywanie nawierzchni oraz na wykonanie oznakowania poziomego dróg, parkingów, placów oraz ścieżek rowerowych</t>
  </si>
  <si>
    <t>opłata roczna z tytułu użytkowania wieczystego gruntów będących własnością Sakrbu Państwa</t>
  </si>
  <si>
    <t>środki przeznaczono na pokrycie kosztów wynagrodzenia członków Komisji Urbanistyczno - Architektonicznej oraz na pokrycie kosztów opracowania I etapu miejscowego planu zagospodarowania przestrzennego południowo - zachodniej części Starego Miasta</t>
  </si>
  <si>
    <t>środki przeznaczono na pokrycie kosztów podziałów geodezyjnych nieruchomości, wznowienia granic działek, operatów szacunkowych nieruchomości, urządzania ksiąg wieczystych, wyrysów i wypisów działek przeznaczonych do zbycia</t>
  </si>
  <si>
    <t>roczna składka członkowska do Łużyckiego Związku Gmin</t>
  </si>
  <si>
    <t>01. Młodzieżowa Rada Miasta</t>
  </si>
  <si>
    <t>roczna składka członkowska na rzecz Stowarzyszenia Gmin RP "Euroregion Sprewa-Nysa-Bóbr"</t>
  </si>
  <si>
    <t>środki przenaczone na promocję miasta oraz na realizację projektów dofinansowanych z PO Europejskiej Współpracy Transgranicznej, tj. "Kościół Farny - Serce Euromiasta-centrum spotkań jedo mieszkańców" oraz "Euromiasto Gubin - Guben"</t>
  </si>
  <si>
    <t>Kościół Farny - Serce Euromiasta</t>
  </si>
  <si>
    <t>Kościół Farny - Serce Euromiasta (budżet państwa)</t>
  </si>
  <si>
    <t>Kościół Farny - Serce Euromiasta (budżet gminy)</t>
  </si>
  <si>
    <t>Euromiasto Gubin - Guben</t>
  </si>
  <si>
    <t>Euromiasto Gubin - Guben (budżet państwa)</t>
  </si>
  <si>
    <t>Euromiasto Gubin - Guben (budżet gminy)</t>
  </si>
  <si>
    <t>środki przenaczone na dofinansowanie działalności różnych organizacji i stowarzyszeń działających na terenie miasta oraz koszty organizacji różnych imprez sportowych, kulturalnych odbywających się na terenie Gubina</t>
  </si>
  <si>
    <t>środki przeznaczono na realizację zadań zleconych z zakresu prowadzenia i aktualizacji stałego rejestru wyborców</t>
  </si>
  <si>
    <t>środki przeznaczone na realizację zadań zleconych z zakresu przygotowania i przeprowadzenia w gminie wyborów Prezydenta RP</t>
  </si>
  <si>
    <t>środki przeznaczone na realizację zadań zleconych z zakresu przygotowania i przeprowadzenia szkolenia z zakresu spraw obronnych</t>
  </si>
  <si>
    <t>środki przeznaczone na zakup paliwa do samochodu Komendy Policji w Gubinie</t>
  </si>
  <si>
    <t>środki przenaczono na realizację projektu dofinansowanego z PO Europejskiej Współpracy Transgranicznej pn.: "Transgraniczny Punkt Informacyjny w Euromieście Gubib - Guben"; częściowa realizacja projektu została przesunięta na rok 2011</t>
  </si>
  <si>
    <t>dotacja celowa na realizację projektu dofinansowanego z PO Europejskiej Współpracy Transgranicznej  pn.: "Razem bawić się weselej - transgraniczne spotkania przedszkolaków Euromiasta Gubin - Guben"</t>
  </si>
  <si>
    <t>dotacja celowa na realizację projektu dofinansowanego z PO Europejskiej Współpracy Transgranicznej  pn.: "Gra o zdrowie"</t>
  </si>
  <si>
    <t>środki przeznaczone na refundację kosztów dowozu dzieci niepełnosprawnych do specjalistycznych ośrodków kształecnia</t>
  </si>
  <si>
    <t xml:space="preserve">środki przeznaczone na wynagrodzenia dla członków komisji egazminacyjnych powołanych do rozpatrzenia wniosków nauczycieli o wyższy stopień awansu zawodowego </t>
  </si>
  <si>
    <t>zadanie zlecone do realizacji dla GSA "LUBSZA"</t>
  </si>
  <si>
    <t xml:space="preserve">środki przeznaczone na realizację Miejskiego Programu Przeciwdziałania Narkomanii, tj. zakup materiałów profilaktycznych o tematyce przeciwdziałania narkomanii, przeprowadzadzenie warsztatów dla dzieci i młodzieży oraz dla kuratorów i pracowników socjalnych w tematyce przeciwdziałania narkomanii i przemocy </t>
  </si>
  <si>
    <t xml:space="preserve">środki przeznaczone na realizację Miejskiego Programu Profilaktyki i Przeciwdziałania Problemom Alkoholowym, tj. koszty funkcjonowania biura pełnomocnika ds..uzależnień, świetlicy socjoterapeutycznej, zatrudnienie terapeutów uzależnienia i współuzależnienia, terapie uzależnionych i współuzależnionych, opinie lekarza biegłego, koszty funkcjonowania komisji  ds. rozwiązywania problemów alkoholowych </t>
  </si>
  <si>
    <t>zadanie zlecone do realizacji dla Parafialnego Zespołu "Caritas" przy parafii pw. Matki Boskiej Fatimskiej</t>
  </si>
  <si>
    <t>zadanie zlecone do realizacji dla Parafialnego Zespołu "Caritas" przy parafii pw. Świetej Trójcy</t>
  </si>
  <si>
    <t>zadanie zlecone do realizacji dla Zboru "Betlejem"</t>
  </si>
  <si>
    <t xml:space="preserve">środki przeznaczone na wypłatę zasiłków rodzinnych, dodatków do zasiłków rodzinnych, zasiłków pielęgnacyjnych, jednorazowych zapomóg z tytułu urodzenia dziecka, zasiłków alimentacyjnych, świadczeń pielęgnacyjnych oraz na opłacenie składek na ubezpieczenie społeczne za osoby pobierające niektóre świadczenia rodzinne, a także na wydatki rzeczowe i osobowe Miejskiego Ośrodka Pomocy Społecznej w Gubinie </t>
  </si>
  <si>
    <t>środki przeznaczono na opłacanie składek na ubezpieczenie zdrowotne za osoby pobierające niektóre świadczenia z pomocy społecznej</t>
  </si>
  <si>
    <t>środki przeznaczono na wypłatę dodatków mieszkaniowych  na podstawie 815 wydanych decyzji</t>
  </si>
  <si>
    <t>środki przeznaczono na wypłatę zasiłków stałych dla 73 osób</t>
  </si>
  <si>
    <t>środki przeznaczono na wydatki osobowe i rzeczowe związane z funkcjonowaniem Miejksiego Ośrodka Pomocy Społecznej w Gubinie oraz działającego w jego strukturach Domu Dziennego Pobytu</t>
  </si>
  <si>
    <t>środki przeznaczono na finansowanie usług opiekuńczych i specjalistycznych usług opiekuńczych dla 79 osób straszych, samotnych, z ograniczoną sprawnością ruchową</t>
  </si>
  <si>
    <t xml:space="preserve">środki przeznaczono na realizację zadania zleconego, tj. na wypłatę zasiłków celowych dla osób i rodzin poszkodowanych w wyniku powodzi </t>
  </si>
  <si>
    <t>zadanie zlecono do realizacji dla Polskiego Komitetu Pomocy Społecznej Lubuski Zarząd Wojewódzki z Zielonej Góry</t>
  </si>
  <si>
    <t>środki przeznaczono na dożywianie uczniów w szkołach oraz dla osób dorosłych</t>
  </si>
  <si>
    <t>środki przeznaczono na wydatki osobowe i rzeczowe związane z funkcjonowaniem Warsztatów Terapii Zajęciowej w Gubinie</t>
  </si>
  <si>
    <t>pomoc finansowa w formie dotacji celowej dla Powiatu Krośnieńskiego na dofinansowanie Warsztatów Terapii Zajęciowej</t>
  </si>
  <si>
    <t>środki przeznaczono na realizację projektu dofinansowanego z Eurpoejskiego Funduszu Społecznego pn.: "Aktywne wsparcie - rozwój i upowszechnianie aktywnej integracji przez MOPS w Gubinie" oraz projektu dofinansowanego z PO EWT pn.: "Zielona integracja"</t>
  </si>
  <si>
    <t>środki przeznaczono na dofinansowanie zakupu  podręczników w ramach rządowego programu pomocy uczniom 'Wyprawka szkolna" - niewykorzystanie środków było wynikiem, iż częśc osób nie spełniała kryterium dochodowego oraz nie wszystkie osoby uprawnione złożyły stosowne dokumenty w zakresie udzielenia pomocy</t>
  </si>
  <si>
    <t xml:space="preserve">środki przeznaczono na realizację zadania zleconego, tj. na wypłatę zasiłków celowych dla rodzin rolniczych poszkodowanych w wyniku powodzi </t>
  </si>
  <si>
    <t>środki przeznaczono na wypłatę zasiłku dla uczniów z rodzin dotkniętych powodzią - niewykorzystanie środków było wynikiem przekazania II transzy dotacji w dniu 31 grudnia 2010r.</t>
  </si>
  <si>
    <t>środki przeznaczono na opłaty za oczyszczanie ścieków komunalnych na podstawie umowy z Przedsiębiorstwem Oczyszczania Ścieków Gubin - Guben Sp.zo.o na oczyszczanie ścieków komunalnych oraz Przedsiębiorstwem Usług Miejskich So.zo.o na dostarczanie ścieków do oczyszczalni</t>
  </si>
  <si>
    <t>środki przeznaczono na wydatki związane z oczyszczaniem miasta  w tym ręczne i mechaniczne oczyszczanie dróg, chodników, terenu targowisk miejskich, zbieranie odpadów oraz prowadzenie akcji zimowej - realizacja przez PUM Sp. zo.o. na podstawie  zawartych umów w 2007 roku;  ponadto wydatkowano środki na likwidację dzikich wysypisk, inne prace porządkowe na terenie miasta, przeprowadzenie akcji wyłapywanie bezpańskich psów i wywiezienia ich do schroniska  oraz wywóz śniegu  z dróg i placów miejskich</t>
  </si>
  <si>
    <t>środki przeznaczono na utrzymanie zieleni miejskiej tj. koszenie trawników, nawożenie, odchwaszczanie, uzupełnianie ubytków trawy, formowanie i przycinanie drzew, krzewów, zakładanie i pielęgnacje rabat kwiatowych, sprzątanie terenów zielonych, częściowo wykonane przez PUM Sp.zo.o a częściowo przez pracowników zatrudnionych w ramach robót publicznych</t>
  </si>
  <si>
    <t>środki przeznaczone na realizację projektu dofinansowanego z PO EWT pn.: "Turystyczne zagospodarowanie Wyspy Teatralnej"</t>
  </si>
  <si>
    <t>zakup nagród za udział w konkurskie na najlepiej zagospodarowany ogródek przydomowy, przyblokowy oraz najładniejszy balkon, taras na terenie miasta Gubina</t>
  </si>
  <si>
    <t>środki przeznaczone na konserwację oświetlenia ulicznego, zakup energii elektrycznej, zakup lamp i oświetlenia, wymianę uszkodzonej szafki rozdzielczej</t>
  </si>
  <si>
    <t>środki przeznaczono na ochronę targowisk, wynagrodzenie inkasenta pobierającego opłaty targowe, zakup energi elektrycznej, wody i odprowadzanie ścieków na targowiskach miejskich</t>
  </si>
  <si>
    <t>zadanie zlecona do realizacji dla Stowarzyszenia Przyaciół Ziemi Gubińskiej</t>
  </si>
  <si>
    <t xml:space="preserve">dotacja na bieżące funkcjonowanie Gubińskiego Domu Kultury </t>
  </si>
  <si>
    <t>dotacja na bieżące funkcjonowanie Miejskiej Biblioteki Publicznej</t>
  </si>
  <si>
    <t>środki przeznaczone na utrzymanie obiektów sportowych, na wydatki  związane z bieżącym funkcjonowaniem Miejskiego Ośrodka Sportu oraz na realizacje projektu dofinansowanego z PO EWT pn.: "Sporty wodne Gubin i Guben"</t>
  </si>
  <si>
    <t>zadania zlecono do realizacji dla MLKS "CARINA"</t>
  </si>
  <si>
    <t>zadanie zlecono do realizacji dla MLKS "VOLLEY"</t>
  </si>
  <si>
    <t>zadanie zlecono do realizacji dla GMTS "SPARTA"</t>
  </si>
  <si>
    <t>zadanie zlecono do realizacji dla Ludowego Lekkoatletycznego Klubu Sportowego</t>
  </si>
  <si>
    <t>zadanie zlecono do realizacji dla MKS "AQUATIC"</t>
  </si>
  <si>
    <t>zadanie zlecone do realizacji dla WOPR Zarząd Okręgowy Zielona Góra</t>
  </si>
  <si>
    <t>zakup pomocy dydaktycznych i książek  dofinansowanych z rządowego programu "Radosna Szkoła"</t>
  </si>
  <si>
    <t>środki przeznaczone na utrzymanie grobów wojennych, w tym na zakup nasadzeń, kwiatów i zniczy</t>
  </si>
  <si>
    <t>środki związane z funkcjonowaniem Rady Miejskiej, Rady Osiedli, Młodzieżowej Rady Miasta</t>
  </si>
  <si>
    <t>środki przeznaczone na bieżące funkcjonowanie Urzędu Miejskiego w Gubinie</t>
  </si>
  <si>
    <t xml:space="preserve">środki przeznaczone na realizację zadań zleconych z zakresu przygotowania i przeprowadzenia w gminie wyborów do organów jst (zadanie wykonane poniżej planu z uwagi na to iż środki zaplanowane były na dwie tury wyborów natomiast Burmistrz został wybrany w pierwszej turze ) </t>
  </si>
  <si>
    <t>środki przeznaczone na bieżące funkcjonowanie Straży Miejskiej w Gubinie</t>
  </si>
  <si>
    <t xml:space="preserve">środki przeznaczone na spłatę odsetek od zaciągniętych kredytów oraz odsetek od obligacji wyemitowane przez gminę </t>
  </si>
  <si>
    <t>niezrealizowane dotacje dla szkół w pełnej wysokości w części dotyczącej środków na dodatkowe wynagrodzenie roczne , co związane było z przekształceniem zakładów budżetowych w jednostki budżetowe</t>
  </si>
  <si>
    <t>niezrealizowane dotacje dla przedszkoli w pełnej wysokości w części dotyczącej środków na dodatkowe wynagrodzenie roczne , co związane było z przekształceniem zakładów budżetowych w jednostki budżetowe</t>
  </si>
  <si>
    <t>niezrealizowane dotacje dla gimnazjum w pełnej wysokości w części dotyczącej środków na dodatkowe wynagrodzenie roczne , co związane było z przekształceniem zakładów budżetowych w jednostki budżetowe</t>
  </si>
  <si>
    <t>niezrealizowane dotacje dla LO w pełnej wysokości w części dotyczącej środków na dodatkowe wynagrodzenie roczne , co związane było z przekształceniem zakładów budżetowych w jednostki budżetowe</t>
  </si>
  <si>
    <t>środki przeznaczone na "Gminy program zdrowotny" - profilaktyka przeciwładziałania rakowi piersi skierowany do mieszkanek Gubina urodzonych w latach 1962 - 1971, częściowa realizacja programu została przesunięta na 2011 r</t>
  </si>
  <si>
    <t>środki przeznaczone na dopłaty do pobytu w Domach Pomocy Społecznej dla 5 osób skierowanych zw względu na wiek i stan zdrowia</t>
  </si>
  <si>
    <t xml:space="preserve">środki przeznaczono na wypłatę zasiłków stałych, zasiłków okresowych, zasiłków celowych z przeznaczeniem na m.in.. zakup opału, odieży, żywności, przyborów szkolnych, opłatę za energię, gaz i czynsz oraz na dożywianie dzieci i osób dorosłych </t>
  </si>
  <si>
    <t xml:space="preserve">środki te obejmują opłaty za wodę na targowiskach miejskich, jednak ze względu na przekazanie w maju zarządu na targowiskami dla MZUK-u wydatki wykonano poniżej planu </t>
  </si>
  <si>
    <t>środki przeznaczone na realizację projektu dofinansowanego z PO EWT pn.: "Renowacja Wieży Kościoła Farnego w Euromieście Gubin Guben"; częściowa realizacja projektu została przesunięta na 2011 rok</t>
  </si>
  <si>
    <t>Tabela Nr 6</t>
  </si>
  <si>
    <t xml:space="preserve">środki zaplanowano na wydatki uznane za niekwalifikowalne w ramach projektu "Sporty wodne Gubin i Guben", jednka po weryfikacji wniosku o płatnośc kwota ta uległa zmniejszeniu </t>
  </si>
  <si>
    <t>PLAN I WYKONANIE WYDATKÓW BIEŻĄCYCH WEDŁUG KLASYFIKACJI BUDŻETOWEJ ZA 2010 ROK</t>
  </si>
  <si>
    <t>środki przenaczone na utrzymanie czystości dróg powiatowych za okres do maja 2010r. w granicach administracyjnych miasta Gubina na podstawie zawartego w 2007 roku porozumienia z Powiatem Krośnieńskim</t>
  </si>
  <si>
    <t>środki na bieżące remonty ulic i chodników oraz konserwację i naprawę znaków drogowych na gminnych drogach wykonywane przez Miejski Zakład Usług Komunalnych</t>
  </si>
  <si>
    <t>środki przeznaczono na realizację zleconych zadań tj.: ewidencja ludności, dowody osobiste, Urząd Satnu Cywilnego, sprawy wojskowe</t>
  </si>
  <si>
    <t>środki przeznaczono na realizację zadań zleconych polegający na aktualizacji wykazów gospodarstw rolnych</t>
  </si>
  <si>
    <t>realizacja projektu pn.: "Kościół Farny - Serce Euromiasta..." została częścowo przesunięta do realizacji na 2011r.</t>
  </si>
  <si>
    <t>środki na ubezpieczenie majątku gminy oraz na ubezpieczenie od odpowiedzialności cywilnej</t>
  </si>
  <si>
    <t xml:space="preserve">środki przeznaczono na zwalczanie skutków powodzi; wydatki wykonano poniżej planu z uwagi na to, że przy usuwaniu skutków powodzi zostali zaangażowani głównie pracownicy zatrudnieni w ramach robót publicznych a nie firmy zewnętrzne, ponadto utrzymujący się przez długi czas wysoki stan w rzekach uniemożliwił wykonanie prac, na które zostały zaplanowane środki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</si>
</sst>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8.5"/>
      <color indexed="8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Calibri"/>
      <family val="2"/>
      <charset val="238"/>
    </font>
    <font>
      <sz val="8.5"/>
      <color rgb="FFFF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righ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35" borderId="11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left" vertical="center" wrapText="1"/>
    </xf>
    <xf numFmtId="4" fontId="19" fillId="35" borderId="11" xfId="0" applyNumberFormat="1" applyFont="1" applyFill="1" applyBorder="1" applyAlignment="1" applyProtection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" fontId="19" fillId="0" borderId="11" xfId="0" applyNumberFormat="1" applyFont="1" applyFill="1" applyBorder="1" applyAlignment="1" applyProtection="1">
      <alignment horizontal="right" vertical="center" wrapText="1"/>
    </xf>
    <xf numFmtId="4" fontId="19" fillId="0" borderId="12" xfId="0" applyNumberFormat="1" applyFont="1" applyBorder="1" applyAlignment="1">
      <alignment vertical="center"/>
    </xf>
    <xf numFmtId="4" fontId="19" fillId="0" borderId="0" xfId="0" applyNumberFormat="1" applyFont="1"/>
    <xf numFmtId="4" fontId="19" fillId="0" borderId="0" xfId="0" applyNumberFormat="1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9" xfId="0" applyFont="1" applyBorder="1" applyAlignment="1">
      <alignment horizontal="center" vertical="center"/>
    </xf>
    <xf numFmtId="10" fontId="18" fillId="34" borderId="19" xfId="0" applyNumberFormat="1" applyFont="1" applyFill="1" applyBorder="1" applyAlignment="1">
      <alignment vertical="center"/>
    </xf>
    <xf numFmtId="10" fontId="19" fillId="36" borderId="19" xfId="0" applyNumberFormat="1" applyFont="1" applyFill="1" applyBorder="1" applyAlignment="1">
      <alignment vertical="center"/>
    </xf>
    <xf numFmtId="10" fontId="19" fillId="0" borderId="19" xfId="0" applyNumberFormat="1" applyFont="1" applyBorder="1" applyAlignment="1">
      <alignment vertical="center"/>
    </xf>
    <xf numFmtId="10" fontId="18" fillId="0" borderId="19" xfId="0" applyNumberFormat="1" applyFont="1" applyBorder="1" applyAlignment="1">
      <alignment vertical="center"/>
    </xf>
    <xf numFmtId="0" fontId="19" fillId="0" borderId="18" xfId="0" applyFont="1" applyBorder="1"/>
    <xf numFmtId="0" fontId="19" fillId="0" borderId="0" xfId="0" applyFont="1" applyBorder="1"/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2" xfId="0" applyNumberFormat="1" applyFont="1" applyBorder="1" applyAlignment="1">
      <alignment vertical="center"/>
    </xf>
    <xf numFmtId="10" fontId="23" fillId="0" borderId="19" xfId="0" applyNumberFormat="1" applyFont="1" applyBorder="1" applyAlignment="1">
      <alignment vertical="center"/>
    </xf>
    <xf numFmtId="0" fontId="19" fillId="37" borderId="18" xfId="0" applyFont="1" applyFill="1" applyBorder="1" applyAlignment="1">
      <alignment horizontal="center" wrapText="1"/>
    </xf>
    <xf numFmtId="0" fontId="19" fillId="37" borderId="18" xfId="0" applyFont="1" applyFill="1" applyBorder="1"/>
    <xf numFmtId="0" fontId="19" fillId="0" borderId="18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wrapText="1"/>
    </xf>
    <xf numFmtId="0" fontId="19" fillId="38" borderId="18" xfId="0" applyFont="1" applyFill="1" applyBorder="1"/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0" fillId="0" borderId="23" xfId="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10" fontId="22" fillId="0" borderId="19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18" fillId="0" borderId="16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1"/>
  <sheetViews>
    <sheetView showGridLines="0" tabSelected="1" topLeftCell="B320" zoomScale="136" zoomScaleNormal="136" workbookViewId="0">
      <selection activeCell="I327" sqref="I327"/>
    </sheetView>
  </sheetViews>
  <sheetFormatPr defaultRowHeight="11.25" customHeight="1"/>
  <cols>
    <col min="1" max="1" width="2.140625" style="1" customWidth="1"/>
    <col min="2" max="2" width="5.85546875" style="1" customWidth="1"/>
    <col min="3" max="3" width="6.7109375" style="1" customWidth="1"/>
    <col min="4" max="4" width="7.28515625" style="1" customWidth="1"/>
    <col min="5" max="5" width="47.28515625" style="1" customWidth="1"/>
    <col min="6" max="6" width="11.5703125" style="1" customWidth="1"/>
    <col min="7" max="7" width="10.85546875" style="1" customWidth="1"/>
    <col min="8" max="8" width="7.28515625" style="1" customWidth="1"/>
    <col min="9" max="9" width="39.42578125" style="1" customWidth="1"/>
    <col min="10" max="10" width="9.85546875" style="1" bestFit="1" customWidth="1"/>
    <col min="11" max="16384" width="9.140625" style="1"/>
  </cols>
  <sheetData>
    <row r="1" spans="2:10">
      <c r="I1" s="42" t="s">
        <v>530</v>
      </c>
    </row>
    <row r="2" spans="2:10" ht="17.100000000000001" customHeight="1">
      <c r="B2" s="45" t="s">
        <v>532</v>
      </c>
      <c r="C2" s="45"/>
      <c r="D2" s="45"/>
      <c r="E2" s="45"/>
      <c r="F2" s="45"/>
      <c r="G2" s="45"/>
      <c r="H2" s="45"/>
      <c r="I2" s="45"/>
    </row>
    <row r="3" spans="2:10">
      <c r="B3" s="41"/>
      <c r="C3" s="41"/>
      <c r="D3" s="41"/>
      <c r="E3" s="41"/>
      <c r="F3" s="41"/>
    </row>
    <row r="4" spans="2:10" ht="17.100000000000001" customHeight="1">
      <c r="B4" s="2" t="s">
        <v>0</v>
      </c>
      <c r="C4" s="3" t="s">
        <v>1</v>
      </c>
      <c r="D4" s="2" t="s">
        <v>2</v>
      </c>
      <c r="E4" s="2" t="s">
        <v>3</v>
      </c>
      <c r="F4" s="4" t="s">
        <v>4</v>
      </c>
      <c r="G4" s="5" t="s">
        <v>5</v>
      </c>
      <c r="H4" s="23" t="s">
        <v>6</v>
      </c>
      <c r="I4" s="30" t="s">
        <v>448</v>
      </c>
    </row>
    <row r="5" spans="2:10" ht="16.7" customHeight="1">
      <c r="B5" s="6" t="s">
        <v>7</v>
      </c>
      <c r="C5" s="7"/>
      <c r="D5" s="6"/>
      <c r="E5" s="8" t="s">
        <v>8</v>
      </c>
      <c r="F5" s="9">
        <f>F6+F8</f>
        <v>15475</v>
      </c>
      <c r="G5" s="9">
        <f>G6+G8</f>
        <v>15280.59</v>
      </c>
      <c r="H5" s="24">
        <f t="shared" ref="H5:H36" si="0">G5/F5</f>
        <v>0.98743715670436183</v>
      </c>
      <c r="I5" s="39"/>
    </row>
    <row r="6" spans="2:10" ht="17.100000000000001" customHeight="1">
      <c r="B6" s="10"/>
      <c r="C6" s="11" t="s">
        <v>9</v>
      </c>
      <c r="D6" s="12"/>
      <c r="E6" s="13" t="s">
        <v>10</v>
      </c>
      <c r="F6" s="14">
        <f>F7</f>
        <v>1220</v>
      </c>
      <c r="G6" s="14">
        <f>G7</f>
        <v>1026.8800000000001</v>
      </c>
      <c r="H6" s="25">
        <f t="shared" si="0"/>
        <v>0.84170491803278702</v>
      </c>
      <c r="I6" s="36"/>
    </row>
    <row r="7" spans="2:10" ht="22.5">
      <c r="B7" s="10"/>
      <c r="C7" s="15"/>
      <c r="D7" s="16" t="s">
        <v>11</v>
      </c>
      <c r="E7" s="17" t="s">
        <v>12</v>
      </c>
      <c r="F7" s="18">
        <v>1220</v>
      </c>
      <c r="G7" s="19">
        <v>1026.8800000000001</v>
      </c>
      <c r="H7" s="26">
        <f t="shared" si="0"/>
        <v>0.84170491803278702</v>
      </c>
      <c r="I7" s="28"/>
    </row>
    <row r="8" spans="2:10" ht="16.7" customHeight="1">
      <c r="B8" s="10"/>
      <c r="C8" s="11" t="s">
        <v>13</v>
      </c>
      <c r="D8" s="12"/>
      <c r="E8" s="13" t="s">
        <v>14</v>
      </c>
      <c r="F8" s="14">
        <f>SUM(F9:F10)</f>
        <v>14255</v>
      </c>
      <c r="G8" s="14">
        <f>SUM(G9:G10)</f>
        <v>14253.71</v>
      </c>
      <c r="H8" s="25">
        <f t="shared" si="0"/>
        <v>0.99990950543668877</v>
      </c>
      <c r="I8" s="36"/>
    </row>
    <row r="9" spans="2:10" ht="17.100000000000001" customHeight="1">
      <c r="B9" s="10"/>
      <c r="C9" s="15"/>
      <c r="D9" s="16" t="s">
        <v>15</v>
      </c>
      <c r="E9" s="17" t="s">
        <v>16</v>
      </c>
      <c r="F9" s="18">
        <v>280</v>
      </c>
      <c r="G9" s="19">
        <v>279.49</v>
      </c>
      <c r="H9" s="26">
        <f t="shared" si="0"/>
        <v>0.99817857142857147</v>
      </c>
      <c r="I9" s="51" t="s">
        <v>449</v>
      </c>
    </row>
    <row r="10" spans="2:10" ht="17.100000000000001" customHeight="1">
      <c r="B10" s="10"/>
      <c r="C10" s="15"/>
      <c r="D10" s="16" t="s">
        <v>17</v>
      </c>
      <c r="E10" s="17" t="s">
        <v>18</v>
      </c>
      <c r="F10" s="18">
        <v>13975</v>
      </c>
      <c r="G10" s="19">
        <v>13974.22</v>
      </c>
      <c r="H10" s="26">
        <f t="shared" si="0"/>
        <v>0.99994418604651158</v>
      </c>
      <c r="I10" s="52"/>
    </row>
    <row r="11" spans="2:10" ht="17.100000000000001" customHeight="1">
      <c r="B11" s="6" t="s">
        <v>19</v>
      </c>
      <c r="C11" s="7"/>
      <c r="D11" s="6"/>
      <c r="E11" s="8" t="s">
        <v>20</v>
      </c>
      <c r="F11" s="9">
        <f>F12</f>
        <v>2022610</v>
      </c>
      <c r="G11" s="9">
        <f>G12</f>
        <v>2008517.4699999997</v>
      </c>
      <c r="H11" s="24">
        <f t="shared" si="0"/>
        <v>0.99303250255857523</v>
      </c>
      <c r="I11" s="39"/>
    </row>
    <row r="12" spans="2:10" ht="67.5">
      <c r="B12" s="10"/>
      <c r="C12" s="11" t="s">
        <v>21</v>
      </c>
      <c r="D12" s="12"/>
      <c r="E12" s="13" t="s">
        <v>22</v>
      </c>
      <c r="F12" s="14">
        <f>F13+F18+F23+F30+F37+F45+F53+F61+F69+F76+F83+F86+F89+F91+F93+F101+F109+F111+F113+F116+F119+F125+F131+F133</f>
        <v>2022610</v>
      </c>
      <c r="G12" s="14">
        <f>G13+G18+G23+G30+G37+G45+G53+G61+G69+G76+G83+G86+G89+G91+G93+G101+G109+G111+G113+G116+G119+G125+G131+G133</f>
        <v>2008517.4699999997</v>
      </c>
      <c r="H12" s="25">
        <f t="shared" si="0"/>
        <v>0.99303250255857523</v>
      </c>
      <c r="I12" s="35" t="s">
        <v>450</v>
      </c>
    </row>
    <row r="13" spans="2:10" ht="16.7" customHeight="1">
      <c r="B13" s="10"/>
      <c r="C13" s="15"/>
      <c r="D13" s="16" t="s">
        <v>23</v>
      </c>
      <c r="E13" s="17" t="s">
        <v>24</v>
      </c>
      <c r="F13" s="18">
        <f>SUM(F14:F17)</f>
        <v>1332557</v>
      </c>
      <c r="G13" s="32">
        <f>SUM(G14:G17)</f>
        <v>1327524.7399999998</v>
      </c>
      <c r="H13" s="26">
        <f t="shared" si="0"/>
        <v>0.99622360619470673</v>
      </c>
      <c r="I13" s="28"/>
    </row>
    <row r="14" spans="2:10" ht="17.100000000000001" hidden="1" customHeight="1">
      <c r="B14" s="10"/>
      <c r="C14" s="15"/>
      <c r="D14" s="10"/>
      <c r="E14" s="17" t="s">
        <v>25</v>
      </c>
      <c r="F14" s="18">
        <v>223975</v>
      </c>
      <c r="G14" s="33">
        <v>221406.6</v>
      </c>
      <c r="H14" s="26">
        <f t="shared" si="0"/>
        <v>0.98853264873311752</v>
      </c>
      <c r="I14" s="28"/>
      <c r="J14" s="20">
        <f>F15+F16+F17+F26+F27+F28+F29+F40+F41+F42+F43+F44+F56+F57+F58+F59+F60+F72+F73+F74+F75+F85+F90+F96+F97+F98+F99+F100+F110+F115+F120+F132</f>
        <v>1361590</v>
      </c>
    </row>
    <row r="15" spans="2:10" ht="22.5" hidden="1" customHeight="1">
      <c r="B15" s="10"/>
      <c r="C15" s="15"/>
      <c r="D15" s="10"/>
      <c r="E15" s="17" t="s">
        <v>26</v>
      </c>
      <c r="F15" s="18">
        <v>999056</v>
      </c>
      <c r="G15" s="33">
        <v>999056.33</v>
      </c>
      <c r="H15" s="26">
        <f t="shared" si="0"/>
        <v>1.0000003303118143</v>
      </c>
      <c r="I15" s="28"/>
      <c r="J15" s="20">
        <f>F14+F24+F25+F38+F39+F54+F55+F70+F71+F84+F94+F114+F124</f>
        <v>357628</v>
      </c>
    </row>
    <row r="16" spans="2:10" ht="17.100000000000001" hidden="1" customHeight="1">
      <c r="B16" s="10"/>
      <c r="C16" s="15"/>
      <c r="D16" s="10"/>
      <c r="E16" s="17" t="s">
        <v>27</v>
      </c>
      <c r="F16" s="18">
        <v>108375</v>
      </c>
      <c r="G16" s="33">
        <v>105911.42</v>
      </c>
      <c r="H16" s="26">
        <f t="shared" si="0"/>
        <v>0.97726800461361019</v>
      </c>
      <c r="I16" s="28"/>
    </row>
    <row r="17" spans="2:9" ht="17.100000000000001" hidden="1" customHeight="1">
      <c r="B17" s="10"/>
      <c r="C17" s="15"/>
      <c r="D17" s="10"/>
      <c r="E17" s="17" t="s">
        <v>28</v>
      </c>
      <c r="F17" s="18">
        <v>1151</v>
      </c>
      <c r="G17" s="33">
        <v>1150.3900000000001</v>
      </c>
      <c r="H17" s="26">
        <f t="shared" si="0"/>
        <v>0.99947002606429203</v>
      </c>
      <c r="I17" s="28"/>
    </row>
    <row r="18" spans="2:9" ht="17.100000000000001" customHeight="1">
      <c r="B18" s="10"/>
      <c r="C18" s="15"/>
      <c r="D18" s="16" t="s">
        <v>29</v>
      </c>
      <c r="E18" s="17" t="s">
        <v>24</v>
      </c>
      <c r="F18" s="18">
        <f>SUM(F19:F22)</f>
        <v>235157</v>
      </c>
      <c r="G18" s="32">
        <f>SUM(G19:G22)</f>
        <v>234269.07</v>
      </c>
      <c r="H18" s="26">
        <f t="shared" si="0"/>
        <v>0.99622409709258075</v>
      </c>
      <c r="I18" s="28"/>
    </row>
    <row r="19" spans="2:9" ht="17.100000000000001" hidden="1" customHeight="1">
      <c r="B19" s="10"/>
      <c r="C19" s="15"/>
      <c r="D19" s="10"/>
      <c r="E19" s="17" t="s">
        <v>25</v>
      </c>
      <c r="F19" s="18">
        <v>39525</v>
      </c>
      <c r="G19" s="33">
        <v>39071.75</v>
      </c>
      <c r="H19" s="26">
        <f t="shared" si="0"/>
        <v>0.98853257432005059</v>
      </c>
      <c r="I19" s="28"/>
    </row>
    <row r="20" spans="2:9" ht="22.5" hidden="1" customHeight="1">
      <c r="B20" s="10"/>
      <c r="C20" s="15"/>
      <c r="D20" s="10"/>
      <c r="E20" s="17" t="s">
        <v>26</v>
      </c>
      <c r="F20" s="18">
        <v>176304</v>
      </c>
      <c r="G20" s="33">
        <v>176304.06</v>
      </c>
      <c r="H20" s="26">
        <f t="shared" si="0"/>
        <v>1.0000003403212632</v>
      </c>
      <c r="I20" s="28"/>
    </row>
    <row r="21" spans="2:9" ht="17.100000000000001" hidden="1" customHeight="1">
      <c r="B21" s="10"/>
      <c r="C21" s="15"/>
      <c r="D21" s="10"/>
      <c r="E21" s="17" t="s">
        <v>27</v>
      </c>
      <c r="F21" s="18">
        <v>19125</v>
      </c>
      <c r="G21" s="33">
        <v>18690.25</v>
      </c>
      <c r="H21" s="26">
        <f t="shared" si="0"/>
        <v>0.97726797385620912</v>
      </c>
      <c r="I21" s="28"/>
    </row>
    <row r="22" spans="2:9" ht="17.100000000000001" hidden="1" customHeight="1">
      <c r="B22" s="10"/>
      <c r="C22" s="15"/>
      <c r="D22" s="10"/>
      <c r="E22" s="17" t="s">
        <v>28</v>
      </c>
      <c r="F22" s="18">
        <v>203</v>
      </c>
      <c r="G22" s="33">
        <v>203.01</v>
      </c>
      <c r="H22" s="26">
        <f t="shared" si="0"/>
        <v>1.0000492610837437</v>
      </c>
      <c r="I22" s="28"/>
    </row>
    <row r="23" spans="2:9" ht="17.100000000000001" customHeight="1">
      <c r="B23" s="10"/>
      <c r="C23" s="15"/>
      <c r="D23" s="16" t="s">
        <v>30</v>
      </c>
      <c r="E23" s="17" t="s">
        <v>31</v>
      </c>
      <c r="F23" s="18">
        <f>SUM(F24:F29)</f>
        <v>120139</v>
      </c>
      <c r="G23" s="32">
        <f>SUM(G24:G29)</f>
        <v>118284.25</v>
      </c>
      <c r="H23" s="26">
        <f t="shared" si="0"/>
        <v>0.98456163277536857</v>
      </c>
      <c r="I23" s="28"/>
    </row>
    <row r="24" spans="2:9" ht="17.100000000000001" hidden="1" customHeight="1">
      <c r="B24" s="10"/>
      <c r="C24" s="15"/>
      <c r="D24" s="10"/>
      <c r="E24" s="17" t="s">
        <v>32</v>
      </c>
      <c r="F24" s="18">
        <v>15896</v>
      </c>
      <c r="G24" s="33">
        <v>15895.99</v>
      </c>
      <c r="H24" s="26">
        <f t="shared" si="0"/>
        <v>0.99999937091092095</v>
      </c>
      <c r="I24" s="28"/>
    </row>
    <row r="25" spans="2:9" ht="17.100000000000001" hidden="1" customHeight="1">
      <c r="B25" s="10"/>
      <c r="C25" s="15"/>
      <c r="D25" s="10"/>
      <c r="E25" s="17" t="s">
        <v>33</v>
      </c>
      <c r="F25" s="18">
        <v>10481</v>
      </c>
      <c r="G25" s="33">
        <v>9745.4500000000007</v>
      </c>
      <c r="H25" s="26">
        <f t="shared" si="0"/>
        <v>0.9298206278026907</v>
      </c>
      <c r="I25" s="28"/>
    </row>
    <row r="26" spans="2:9" ht="17.100000000000001" hidden="1" customHeight="1">
      <c r="B26" s="10"/>
      <c r="C26" s="15"/>
      <c r="D26" s="10"/>
      <c r="E26" s="17" t="s">
        <v>34</v>
      </c>
      <c r="F26" s="18">
        <v>34683</v>
      </c>
      <c r="G26" s="33">
        <v>34607.040000000001</v>
      </c>
      <c r="H26" s="26">
        <f t="shared" si="0"/>
        <v>0.99780987803823196</v>
      </c>
      <c r="I26" s="28"/>
    </row>
    <row r="27" spans="2:9" ht="17.100000000000001" hidden="1" customHeight="1">
      <c r="B27" s="10"/>
      <c r="C27" s="15"/>
      <c r="D27" s="10"/>
      <c r="E27" s="17" t="s">
        <v>35</v>
      </c>
      <c r="F27" s="18">
        <v>23122</v>
      </c>
      <c r="G27" s="33">
        <v>23121.35</v>
      </c>
      <c r="H27" s="26">
        <f t="shared" si="0"/>
        <v>0.99997188824496142</v>
      </c>
      <c r="I27" s="28"/>
    </row>
    <row r="28" spans="2:9" ht="16.7" hidden="1" customHeight="1">
      <c r="B28" s="10"/>
      <c r="C28" s="15"/>
      <c r="D28" s="10"/>
      <c r="E28" s="17" t="s">
        <v>36</v>
      </c>
      <c r="F28" s="18">
        <v>11561</v>
      </c>
      <c r="G28" s="33">
        <v>11556.4</v>
      </c>
      <c r="H28" s="26">
        <f t="shared" si="0"/>
        <v>0.99960211054407055</v>
      </c>
      <c r="I28" s="28"/>
    </row>
    <row r="29" spans="2:9" ht="17.100000000000001" hidden="1" customHeight="1">
      <c r="B29" s="10"/>
      <c r="C29" s="15"/>
      <c r="D29" s="10"/>
      <c r="E29" s="17" t="s">
        <v>37</v>
      </c>
      <c r="F29" s="18">
        <v>24396</v>
      </c>
      <c r="G29" s="33">
        <v>23358.02</v>
      </c>
      <c r="H29" s="26">
        <f t="shared" si="0"/>
        <v>0.95745286112477457</v>
      </c>
      <c r="I29" s="28"/>
    </row>
    <row r="30" spans="2:9" ht="17.100000000000001" customHeight="1">
      <c r="B30" s="10"/>
      <c r="C30" s="15"/>
      <c r="D30" s="16" t="s">
        <v>38</v>
      </c>
      <c r="E30" s="17" t="s">
        <v>31</v>
      </c>
      <c r="F30" s="18">
        <f>SUM(F31:F36)</f>
        <v>21200</v>
      </c>
      <c r="G30" s="32">
        <f>SUM(G31:G36)</f>
        <v>20758.43</v>
      </c>
      <c r="H30" s="26">
        <f t="shared" si="0"/>
        <v>0.97917122641509435</v>
      </c>
      <c r="I30" s="28"/>
    </row>
    <row r="31" spans="2:9" ht="17.100000000000001" hidden="1" customHeight="1">
      <c r="B31" s="10"/>
      <c r="C31" s="15"/>
      <c r="D31" s="10"/>
      <c r="E31" s="17" t="s">
        <v>32</v>
      </c>
      <c r="F31" s="18">
        <v>2805</v>
      </c>
      <c r="G31" s="33">
        <v>2805.22</v>
      </c>
      <c r="H31" s="26">
        <f t="shared" si="0"/>
        <v>1.000078431372549</v>
      </c>
      <c r="I31" s="28"/>
    </row>
    <row r="32" spans="2:9" ht="17.100000000000001" hidden="1" customHeight="1">
      <c r="B32" s="10"/>
      <c r="C32" s="15"/>
      <c r="D32" s="10"/>
      <c r="E32" s="17" t="s">
        <v>33</v>
      </c>
      <c r="F32" s="18">
        <v>1849</v>
      </c>
      <c r="G32" s="33">
        <v>1719.39</v>
      </c>
      <c r="H32" s="26">
        <f t="shared" si="0"/>
        <v>0.92990265008112494</v>
      </c>
      <c r="I32" s="28"/>
    </row>
    <row r="33" spans="2:9" ht="17.100000000000001" hidden="1" customHeight="1">
      <c r="B33" s="10"/>
      <c r="C33" s="15"/>
      <c r="D33" s="10"/>
      <c r="E33" s="17" t="s">
        <v>34</v>
      </c>
      <c r="F33" s="18">
        <v>6120</v>
      </c>
      <c r="G33" s="33">
        <v>5989.59</v>
      </c>
      <c r="H33" s="26">
        <f t="shared" si="0"/>
        <v>0.97869117647058823</v>
      </c>
      <c r="I33" s="28"/>
    </row>
    <row r="34" spans="2:9" ht="17.100000000000001" hidden="1" customHeight="1">
      <c r="B34" s="10"/>
      <c r="C34" s="15"/>
      <c r="D34" s="10"/>
      <c r="E34" s="17" t="s">
        <v>35</v>
      </c>
      <c r="F34" s="18">
        <v>4080</v>
      </c>
      <c r="G34" s="33">
        <v>4080.32</v>
      </c>
      <c r="H34" s="26">
        <f t="shared" si="0"/>
        <v>1.000078431372549</v>
      </c>
      <c r="I34" s="28"/>
    </row>
    <row r="35" spans="2:9" ht="17.100000000000001" hidden="1" customHeight="1">
      <c r="B35" s="10"/>
      <c r="C35" s="15"/>
      <c r="D35" s="10"/>
      <c r="E35" s="17" t="s">
        <v>36</v>
      </c>
      <c r="F35" s="18">
        <v>2040</v>
      </c>
      <c r="G35" s="33">
        <v>2039.4</v>
      </c>
      <c r="H35" s="26">
        <f t="shared" si="0"/>
        <v>0.99970588235294122</v>
      </c>
      <c r="I35" s="28"/>
    </row>
    <row r="36" spans="2:9" ht="17.100000000000001" hidden="1" customHeight="1">
      <c r="B36" s="10"/>
      <c r="C36" s="15"/>
      <c r="D36" s="10"/>
      <c r="E36" s="17" t="s">
        <v>37</v>
      </c>
      <c r="F36" s="18">
        <v>4306</v>
      </c>
      <c r="G36" s="33">
        <v>4124.51</v>
      </c>
      <c r="H36" s="26">
        <f t="shared" si="0"/>
        <v>0.95785183464932655</v>
      </c>
      <c r="I36" s="28"/>
    </row>
    <row r="37" spans="2:9" ht="16.7" customHeight="1">
      <c r="B37" s="10"/>
      <c r="C37" s="15"/>
      <c r="D37" s="16" t="s">
        <v>39</v>
      </c>
      <c r="E37" s="17" t="s">
        <v>40</v>
      </c>
      <c r="F37" s="18">
        <f>SUM(F38:F44)</f>
        <v>24680</v>
      </c>
      <c r="G37" s="32">
        <f>SUM(G38:G44)</f>
        <v>24170.78</v>
      </c>
      <c r="H37" s="26">
        <f t="shared" ref="H37:H68" si="1">G37/F37</f>
        <v>0.97936709886547813</v>
      </c>
      <c r="I37" s="28"/>
    </row>
    <row r="38" spans="2:9" ht="17.100000000000001" hidden="1" customHeight="1">
      <c r="B38" s="10"/>
      <c r="C38" s="15"/>
      <c r="D38" s="10"/>
      <c r="E38" s="17" t="s">
        <v>41</v>
      </c>
      <c r="F38" s="18">
        <v>6257</v>
      </c>
      <c r="G38" s="33">
        <v>6256.36</v>
      </c>
      <c r="H38" s="26">
        <f t="shared" si="1"/>
        <v>0.99989771455969312</v>
      </c>
      <c r="I38" s="28"/>
    </row>
    <row r="39" spans="2:9" ht="17.100000000000001" hidden="1" customHeight="1">
      <c r="B39" s="10"/>
      <c r="C39" s="15"/>
      <c r="D39" s="10"/>
      <c r="E39" s="17" t="s">
        <v>33</v>
      </c>
      <c r="F39" s="18">
        <v>1592</v>
      </c>
      <c r="G39" s="33">
        <v>1480.46</v>
      </c>
      <c r="H39" s="26">
        <f t="shared" si="1"/>
        <v>0.92993718592964825</v>
      </c>
      <c r="I39" s="28"/>
    </row>
    <row r="40" spans="2:9" ht="17.100000000000001" hidden="1" customHeight="1">
      <c r="B40" s="10"/>
      <c r="C40" s="15"/>
      <c r="D40" s="10"/>
      <c r="E40" s="17" t="s">
        <v>42</v>
      </c>
      <c r="F40" s="18">
        <v>5927</v>
      </c>
      <c r="G40" s="33">
        <v>5838.93</v>
      </c>
      <c r="H40" s="26">
        <f t="shared" si="1"/>
        <v>0.98514088071537043</v>
      </c>
      <c r="I40" s="28"/>
    </row>
    <row r="41" spans="2:9" ht="17.100000000000001" hidden="1" customHeight="1">
      <c r="B41" s="10"/>
      <c r="C41" s="15"/>
      <c r="D41" s="10"/>
      <c r="E41" s="17" t="s">
        <v>35</v>
      </c>
      <c r="F41" s="18">
        <v>3512</v>
      </c>
      <c r="G41" s="33">
        <v>3512.17</v>
      </c>
      <c r="H41" s="26">
        <f t="shared" si="1"/>
        <v>1.0000484054669705</v>
      </c>
      <c r="I41" s="28"/>
    </row>
    <row r="42" spans="2:9" ht="17.100000000000001" hidden="1" customHeight="1">
      <c r="B42" s="10"/>
      <c r="C42" s="15"/>
      <c r="D42" s="10"/>
      <c r="E42" s="17" t="s">
        <v>36</v>
      </c>
      <c r="F42" s="18">
        <v>2705</v>
      </c>
      <c r="G42" s="33">
        <v>2704.68</v>
      </c>
      <c r="H42" s="26">
        <f t="shared" si="1"/>
        <v>0.99988170055452863</v>
      </c>
      <c r="I42" s="28"/>
    </row>
    <row r="43" spans="2:9" ht="17.100000000000001" hidden="1" customHeight="1">
      <c r="B43" s="10"/>
      <c r="C43" s="15"/>
      <c r="D43" s="10"/>
      <c r="E43" s="17" t="s">
        <v>37</v>
      </c>
      <c r="F43" s="18">
        <v>3706</v>
      </c>
      <c r="G43" s="33">
        <v>3396.91</v>
      </c>
      <c r="H43" s="26">
        <f t="shared" si="1"/>
        <v>0.91659740960604419</v>
      </c>
      <c r="I43" s="28"/>
    </row>
    <row r="44" spans="2:9" ht="22.5" hidden="1" customHeight="1">
      <c r="B44" s="10"/>
      <c r="C44" s="15"/>
      <c r="D44" s="10"/>
      <c r="E44" s="17" t="s">
        <v>43</v>
      </c>
      <c r="F44" s="18">
        <v>981</v>
      </c>
      <c r="G44" s="33">
        <v>981.27</v>
      </c>
      <c r="H44" s="26">
        <f t="shared" si="1"/>
        <v>1.0002752293577981</v>
      </c>
      <c r="I44" s="28"/>
    </row>
    <row r="45" spans="2:9" ht="17.100000000000001" customHeight="1">
      <c r="B45" s="10"/>
      <c r="C45" s="15"/>
      <c r="D45" s="16" t="s">
        <v>44</v>
      </c>
      <c r="E45" s="17" t="s">
        <v>40</v>
      </c>
      <c r="F45" s="18">
        <f>SUM(F46:F52)</f>
        <v>4326</v>
      </c>
      <c r="G45" s="32">
        <f>SUM(G46:G52)</f>
        <v>4265.33</v>
      </c>
      <c r="H45" s="26">
        <f t="shared" si="1"/>
        <v>0.98597549699491449</v>
      </c>
      <c r="I45" s="28"/>
    </row>
    <row r="46" spans="2:9" ht="17.100000000000001" hidden="1" customHeight="1">
      <c r="B46" s="10"/>
      <c r="C46" s="15"/>
      <c r="D46" s="10"/>
      <c r="E46" s="17" t="s">
        <v>41</v>
      </c>
      <c r="F46" s="18">
        <v>1105</v>
      </c>
      <c r="G46" s="33">
        <v>1104.0999999999999</v>
      </c>
      <c r="H46" s="26">
        <f t="shared" si="1"/>
        <v>0.99918552036199082</v>
      </c>
      <c r="I46" s="28"/>
    </row>
    <row r="47" spans="2:9" ht="17.100000000000001" hidden="1" customHeight="1">
      <c r="B47" s="10"/>
      <c r="C47" s="15"/>
      <c r="D47" s="10"/>
      <c r="E47" s="17" t="s">
        <v>33</v>
      </c>
      <c r="F47" s="18">
        <v>281</v>
      </c>
      <c r="G47" s="33">
        <v>261.2</v>
      </c>
      <c r="H47" s="26">
        <f t="shared" si="1"/>
        <v>0.92953736654804264</v>
      </c>
      <c r="I47" s="28"/>
    </row>
    <row r="48" spans="2:9" ht="17.100000000000001" hidden="1" customHeight="1">
      <c r="B48" s="10"/>
      <c r="C48" s="15"/>
      <c r="D48" s="10"/>
      <c r="E48" s="17" t="s">
        <v>42</v>
      </c>
      <c r="F48" s="18">
        <v>1046</v>
      </c>
      <c r="G48" s="33">
        <v>1030.3699999999999</v>
      </c>
      <c r="H48" s="26">
        <f t="shared" si="1"/>
        <v>0.98505736137667299</v>
      </c>
      <c r="I48" s="28"/>
    </row>
    <row r="49" spans="2:9" ht="17.100000000000001" hidden="1" customHeight="1">
      <c r="B49" s="10"/>
      <c r="C49" s="15"/>
      <c r="D49" s="10"/>
      <c r="E49" s="17" t="s">
        <v>35</v>
      </c>
      <c r="F49" s="18">
        <v>620</v>
      </c>
      <c r="G49" s="33">
        <v>619.76</v>
      </c>
      <c r="H49" s="26">
        <f t="shared" si="1"/>
        <v>0.99961290322580643</v>
      </c>
      <c r="I49" s="28"/>
    </row>
    <row r="50" spans="2:9" ht="17.100000000000001" hidden="1" customHeight="1">
      <c r="B50" s="10"/>
      <c r="C50" s="15"/>
      <c r="D50" s="10"/>
      <c r="E50" s="17" t="s">
        <v>36</v>
      </c>
      <c r="F50" s="18">
        <v>447</v>
      </c>
      <c r="G50" s="33">
        <v>446.59</v>
      </c>
      <c r="H50" s="26">
        <f t="shared" si="1"/>
        <v>0.99908277404921697</v>
      </c>
      <c r="I50" s="28"/>
    </row>
    <row r="51" spans="2:9" ht="17.100000000000001" hidden="1" customHeight="1">
      <c r="B51" s="10"/>
      <c r="C51" s="15"/>
      <c r="D51" s="10"/>
      <c r="E51" s="17" t="s">
        <v>37</v>
      </c>
      <c r="F51" s="18">
        <v>654</v>
      </c>
      <c r="G51" s="33">
        <v>630.14</v>
      </c>
      <c r="H51" s="26">
        <f t="shared" si="1"/>
        <v>0.96351681957186541</v>
      </c>
      <c r="I51" s="28"/>
    </row>
    <row r="52" spans="2:9" ht="22.5" hidden="1" customHeight="1">
      <c r="B52" s="10"/>
      <c r="C52" s="15"/>
      <c r="D52" s="10"/>
      <c r="E52" s="17" t="s">
        <v>43</v>
      </c>
      <c r="F52" s="18">
        <v>173</v>
      </c>
      <c r="G52" s="33">
        <v>173.17</v>
      </c>
      <c r="H52" s="26">
        <f t="shared" si="1"/>
        <v>1.0009826589595374</v>
      </c>
      <c r="I52" s="28"/>
    </row>
    <row r="53" spans="2:9" ht="17.100000000000001" customHeight="1">
      <c r="B53" s="10"/>
      <c r="C53" s="15"/>
      <c r="D53" s="16" t="s">
        <v>45</v>
      </c>
      <c r="E53" s="17" t="s">
        <v>46</v>
      </c>
      <c r="F53" s="18">
        <f>SUM(F54:F60)</f>
        <v>3953</v>
      </c>
      <c r="G53" s="32">
        <f>SUM(G54:G60)</f>
        <v>3900.43</v>
      </c>
      <c r="H53" s="26">
        <f t="shared" si="1"/>
        <v>0.98670123956488742</v>
      </c>
      <c r="I53" s="28"/>
    </row>
    <row r="54" spans="2:9" ht="17.100000000000001" hidden="1" customHeight="1">
      <c r="B54" s="10"/>
      <c r="C54" s="15"/>
      <c r="D54" s="10"/>
      <c r="E54" s="17" t="s">
        <v>25</v>
      </c>
      <c r="F54" s="18">
        <v>1013</v>
      </c>
      <c r="G54" s="33">
        <v>1012.44</v>
      </c>
      <c r="H54" s="26">
        <f t="shared" si="1"/>
        <v>0.99944718657453113</v>
      </c>
      <c r="I54" s="28"/>
    </row>
    <row r="55" spans="2:9" ht="17.100000000000001" hidden="1" customHeight="1">
      <c r="B55" s="10"/>
      <c r="C55" s="15"/>
      <c r="D55" s="10"/>
      <c r="E55" s="17" t="s">
        <v>33</v>
      </c>
      <c r="F55" s="18">
        <v>257</v>
      </c>
      <c r="G55" s="33">
        <v>238.85</v>
      </c>
      <c r="H55" s="26">
        <f t="shared" si="1"/>
        <v>0.92937743190661481</v>
      </c>
      <c r="I55" s="28"/>
    </row>
    <row r="56" spans="2:9" ht="17.100000000000001" hidden="1" customHeight="1">
      <c r="B56" s="10"/>
      <c r="C56" s="15"/>
      <c r="D56" s="10"/>
      <c r="E56" s="17" t="s">
        <v>42</v>
      </c>
      <c r="F56" s="18">
        <v>955</v>
      </c>
      <c r="G56" s="33">
        <v>941.69</v>
      </c>
      <c r="H56" s="26">
        <f t="shared" si="1"/>
        <v>0.98606282722513094</v>
      </c>
      <c r="I56" s="28"/>
    </row>
    <row r="57" spans="2:9" ht="17.100000000000001" hidden="1" customHeight="1">
      <c r="B57" s="10"/>
      <c r="C57" s="15"/>
      <c r="D57" s="10"/>
      <c r="E57" s="17" t="s">
        <v>35</v>
      </c>
      <c r="F57" s="18">
        <v>566</v>
      </c>
      <c r="G57" s="33">
        <v>566.42999999999995</v>
      </c>
      <c r="H57" s="26">
        <f t="shared" si="1"/>
        <v>1.0007597173144875</v>
      </c>
      <c r="I57" s="28"/>
    </row>
    <row r="58" spans="2:9" ht="17.100000000000001" hidden="1" customHeight="1">
      <c r="B58" s="10"/>
      <c r="C58" s="15"/>
      <c r="D58" s="10"/>
      <c r="E58" s="17" t="s">
        <v>36</v>
      </c>
      <c r="F58" s="18">
        <v>408</v>
      </c>
      <c r="G58" s="33">
        <v>408.19</v>
      </c>
      <c r="H58" s="26">
        <f t="shared" si="1"/>
        <v>1.0004656862745098</v>
      </c>
      <c r="I58" s="28"/>
    </row>
    <row r="59" spans="2:9" ht="16.7" hidden="1" customHeight="1">
      <c r="B59" s="10"/>
      <c r="C59" s="15"/>
      <c r="D59" s="10"/>
      <c r="E59" s="17" t="s">
        <v>37</v>
      </c>
      <c r="F59" s="18">
        <v>596</v>
      </c>
      <c r="G59" s="33">
        <v>574.55999999999995</v>
      </c>
      <c r="H59" s="26">
        <f t="shared" si="1"/>
        <v>0.96402684563758378</v>
      </c>
      <c r="I59" s="28"/>
    </row>
    <row r="60" spans="2:9" ht="22.5" hidden="1" customHeight="1">
      <c r="B60" s="10"/>
      <c r="C60" s="15"/>
      <c r="D60" s="10"/>
      <c r="E60" s="17" t="s">
        <v>43</v>
      </c>
      <c r="F60" s="18">
        <v>158</v>
      </c>
      <c r="G60" s="33">
        <v>158.27000000000001</v>
      </c>
      <c r="H60" s="26">
        <f t="shared" si="1"/>
        <v>1.0017088607594937</v>
      </c>
      <c r="I60" s="28"/>
    </row>
    <row r="61" spans="2:9" ht="17.100000000000001" customHeight="1">
      <c r="B61" s="10"/>
      <c r="C61" s="15"/>
      <c r="D61" s="16" t="s">
        <v>47</v>
      </c>
      <c r="E61" s="17" t="s">
        <v>46</v>
      </c>
      <c r="F61" s="18">
        <f>SUM(F62:F68)</f>
        <v>699</v>
      </c>
      <c r="G61" s="32">
        <f>SUM(G62:G68)</f>
        <v>688.81</v>
      </c>
      <c r="H61" s="26">
        <f t="shared" si="1"/>
        <v>0.98542203147353358</v>
      </c>
      <c r="I61" s="28"/>
    </row>
    <row r="62" spans="2:9" ht="17.100000000000001" hidden="1" customHeight="1">
      <c r="B62" s="10"/>
      <c r="C62" s="15"/>
      <c r="D62" s="10"/>
      <c r="E62" s="17" t="s">
        <v>25</v>
      </c>
      <c r="F62" s="18">
        <v>179</v>
      </c>
      <c r="G62" s="19">
        <v>178.75</v>
      </c>
      <c r="H62" s="26">
        <f t="shared" si="1"/>
        <v>0.99860335195530725</v>
      </c>
      <c r="I62" s="28"/>
    </row>
    <row r="63" spans="2:9" ht="17.100000000000001" hidden="1" customHeight="1">
      <c r="B63" s="10"/>
      <c r="C63" s="15"/>
      <c r="D63" s="10"/>
      <c r="E63" s="17" t="s">
        <v>33</v>
      </c>
      <c r="F63" s="18">
        <v>45</v>
      </c>
      <c r="G63" s="19">
        <v>41.8</v>
      </c>
      <c r="H63" s="26">
        <f t="shared" si="1"/>
        <v>0.92888888888888888</v>
      </c>
      <c r="I63" s="28"/>
    </row>
    <row r="64" spans="2:9" ht="17.100000000000001" hidden="1" customHeight="1">
      <c r="B64" s="10"/>
      <c r="C64" s="15"/>
      <c r="D64" s="10"/>
      <c r="E64" s="17" t="s">
        <v>42</v>
      </c>
      <c r="F64" s="18">
        <v>169</v>
      </c>
      <c r="G64" s="19">
        <v>166.24</v>
      </c>
      <c r="H64" s="26">
        <f t="shared" si="1"/>
        <v>0.98366863905325452</v>
      </c>
      <c r="I64" s="28"/>
    </row>
    <row r="65" spans="2:9" ht="17.100000000000001" hidden="1" customHeight="1">
      <c r="B65" s="10"/>
      <c r="C65" s="15"/>
      <c r="D65" s="10"/>
      <c r="E65" s="17" t="s">
        <v>35</v>
      </c>
      <c r="F65" s="18">
        <v>100</v>
      </c>
      <c r="G65" s="19">
        <v>100</v>
      </c>
      <c r="H65" s="26">
        <f t="shared" si="1"/>
        <v>1</v>
      </c>
      <c r="I65" s="28"/>
    </row>
    <row r="66" spans="2:9" ht="17.100000000000001" hidden="1" customHeight="1">
      <c r="B66" s="10"/>
      <c r="C66" s="15"/>
      <c r="D66" s="10"/>
      <c r="E66" s="17" t="s">
        <v>36</v>
      </c>
      <c r="F66" s="18">
        <v>72</v>
      </c>
      <c r="G66" s="19">
        <v>72.05</v>
      </c>
      <c r="H66" s="26">
        <f t="shared" si="1"/>
        <v>1.0006944444444443</v>
      </c>
      <c r="I66" s="28"/>
    </row>
    <row r="67" spans="2:9" ht="16.7" hidden="1" customHeight="1">
      <c r="B67" s="10"/>
      <c r="C67" s="15"/>
      <c r="D67" s="10"/>
      <c r="E67" s="17" t="s">
        <v>37</v>
      </c>
      <c r="F67" s="18">
        <v>106</v>
      </c>
      <c r="G67" s="19">
        <v>102.04</v>
      </c>
      <c r="H67" s="26">
        <f t="shared" si="1"/>
        <v>0.96264150943396232</v>
      </c>
      <c r="I67" s="28"/>
    </row>
    <row r="68" spans="2:9" ht="22.5" hidden="1" customHeight="1">
      <c r="B68" s="10"/>
      <c r="C68" s="15"/>
      <c r="D68" s="10"/>
      <c r="E68" s="17" t="s">
        <v>43</v>
      </c>
      <c r="F68" s="18">
        <v>28</v>
      </c>
      <c r="G68" s="19">
        <v>27.93</v>
      </c>
      <c r="H68" s="26">
        <f t="shared" si="1"/>
        <v>0.99749999999999994</v>
      </c>
      <c r="I68" s="28"/>
    </row>
    <row r="69" spans="2:9" ht="17.100000000000001" customHeight="1">
      <c r="B69" s="10"/>
      <c r="C69" s="15"/>
      <c r="D69" s="16" t="s">
        <v>48</v>
      </c>
      <c r="E69" s="17" t="s">
        <v>49</v>
      </c>
      <c r="F69" s="18">
        <f>SUM(F70:F75)</f>
        <v>137021</v>
      </c>
      <c r="G69" s="18">
        <f>SUM(G70:G75)</f>
        <v>136359.93</v>
      </c>
      <c r="H69" s="26">
        <f t="shared" ref="H69:H94" si="2">G69/F69</f>
        <v>0.99517541106837637</v>
      </c>
      <c r="I69" s="28"/>
    </row>
    <row r="70" spans="2:9" ht="17.100000000000001" hidden="1" customHeight="1">
      <c r="B70" s="10"/>
      <c r="C70" s="15"/>
      <c r="D70" s="10"/>
      <c r="E70" s="17" t="s">
        <v>50</v>
      </c>
      <c r="F70" s="18">
        <v>54145</v>
      </c>
      <c r="G70" s="19">
        <v>53483.65</v>
      </c>
      <c r="H70" s="26">
        <f t="shared" si="2"/>
        <v>0.98778557576876902</v>
      </c>
      <c r="I70" s="28"/>
    </row>
    <row r="71" spans="2:9" ht="17.100000000000001" hidden="1" customHeight="1">
      <c r="B71" s="10"/>
      <c r="C71" s="15"/>
      <c r="D71" s="10"/>
      <c r="E71" s="17" t="s">
        <v>51</v>
      </c>
      <c r="F71" s="18">
        <v>11220</v>
      </c>
      <c r="G71" s="19">
        <v>11220</v>
      </c>
      <c r="H71" s="26">
        <f t="shared" si="2"/>
        <v>1</v>
      </c>
      <c r="I71" s="28"/>
    </row>
    <row r="72" spans="2:9" ht="17.100000000000001" hidden="1" customHeight="1">
      <c r="B72" s="10"/>
      <c r="C72" s="15"/>
      <c r="D72" s="10"/>
      <c r="E72" s="17" t="s">
        <v>52</v>
      </c>
      <c r="F72" s="18">
        <v>50235</v>
      </c>
      <c r="G72" s="19">
        <v>50235.28</v>
      </c>
      <c r="H72" s="26">
        <f t="shared" si="2"/>
        <v>1.0000055738031253</v>
      </c>
      <c r="I72" s="28"/>
    </row>
    <row r="73" spans="2:9" ht="17.100000000000001" hidden="1" customHeight="1">
      <c r="B73" s="10"/>
      <c r="C73" s="15"/>
      <c r="D73" s="10"/>
      <c r="E73" s="17" t="s">
        <v>35</v>
      </c>
      <c r="F73" s="18">
        <v>8160</v>
      </c>
      <c r="G73" s="19">
        <v>8160</v>
      </c>
      <c r="H73" s="26">
        <f t="shared" si="2"/>
        <v>1</v>
      </c>
      <c r="I73" s="28"/>
    </row>
    <row r="74" spans="2:9" ht="22.5" hidden="1" customHeight="1">
      <c r="B74" s="10"/>
      <c r="C74" s="15"/>
      <c r="D74" s="10"/>
      <c r="E74" s="17" t="s">
        <v>53</v>
      </c>
      <c r="F74" s="18">
        <v>5321</v>
      </c>
      <c r="G74" s="19">
        <v>5321</v>
      </c>
      <c r="H74" s="26">
        <f t="shared" si="2"/>
        <v>1</v>
      </c>
      <c r="I74" s="28"/>
    </row>
    <row r="75" spans="2:9" ht="17.100000000000001" hidden="1" customHeight="1">
      <c r="B75" s="10"/>
      <c r="C75" s="15"/>
      <c r="D75" s="10"/>
      <c r="E75" s="17" t="s">
        <v>54</v>
      </c>
      <c r="F75" s="18">
        <v>7940</v>
      </c>
      <c r="G75" s="19">
        <v>7940</v>
      </c>
      <c r="H75" s="26">
        <f t="shared" si="2"/>
        <v>1</v>
      </c>
      <c r="I75" s="28"/>
    </row>
    <row r="76" spans="2:9" ht="17.100000000000001" customHeight="1">
      <c r="B76" s="10"/>
      <c r="C76" s="15"/>
      <c r="D76" s="16" t="s">
        <v>55</v>
      </c>
      <c r="E76" s="17" t="s">
        <v>49</v>
      </c>
      <c r="F76" s="18">
        <f>SUM(F77:F82)</f>
        <v>24180</v>
      </c>
      <c r="G76" s="18">
        <f>SUM(G77:G82)</f>
        <v>24063.379999999997</v>
      </c>
      <c r="H76" s="26">
        <f t="shared" si="2"/>
        <v>0.99517700578990886</v>
      </c>
      <c r="I76" s="28"/>
    </row>
    <row r="77" spans="2:9" ht="17.100000000000001" hidden="1" customHeight="1">
      <c r="B77" s="10"/>
      <c r="C77" s="15"/>
      <c r="D77" s="10"/>
      <c r="E77" s="17" t="s">
        <v>50</v>
      </c>
      <c r="F77" s="18">
        <v>9555</v>
      </c>
      <c r="G77" s="19">
        <v>9438.33</v>
      </c>
      <c r="H77" s="26">
        <f t="shared" si="2"/>
        <v>0.98778963893249605</v>
      </c>
      <c r="I77" s="28"/>
    </row>
    <row r="78" spans="2:9" ht="17.100000000000001" hidden="1" customHeight="1">
      <c r="B78" s="10"/>
      <c r="C78" s="15"/>
      <c r="D78" s="10"/>
      <c r="E78" s="17" t="s">
        <v>51</v>
      </c>
      <c r="F78" s="18">
        <v>1980</v>
      </c>
      <c r="G78" s="19">
        <v>1980</v>
      </c>
      <c r="H78" s="26">
        <f t="shared" si="2"/>
        <v>1</v>
      </c>
      <c r="I78" s="28"/>
    </row>
    <row r="79" spans="2:9" ht="17.100000000000001" hidden="1" customHeight="1">
      <c r="B79" s="10"/>
      <c r="C79" s="15"/>
      <c r="D79" s="10"/>
      <c r="E79" s="17" t="s">
        <v>52</v>
      </c>
      <c r="F79" s="18">
        <v>8865</v>
      </c>
      <c r="G79" s="19">
        <v>8865.0499999999993</v>
      </c>
      <c r="H79" s="26">
        <f t="shared" si="2"/>
        <v>1.0000056401579243</v>
      </c>
      <c r="I79" s="28"/>
    </row>
    <row r="80" spans="2:9" ht="17.100000000000001" hidden="1" customHeight="1">
      <c r="B80" s="10"/>
      <c r="C80" s="15"/>
      <c r="D80" s="10"/>
      <c r="E80" s="17" t="s">
        <v>35</v>
      </c>
      <c r="F80" s="18">
        <v>1440</v>
      </c>
      <c r="G80" s="19">
        <v>1440</v>
      </c>
      <c r="H80" s="26">
        <f t="shared" si="2"/>
        <v>1</v>
      </c>
      <c r="I80" s="28"/>
    </row>
    <row r="81" spans="2:9" ht="22.5" hidden="1" customHeight="1">
      <c r="B81" s="10"/>
      <c r="C81" s="15"/>
      <c r="D81" s="10"/>
      <c r="E81" s="17" t="s">
        <v>53</v>
      </c>
      <c r="F81" s="18">
        <v>939</v>
      </c>
      <c r="G81" s="19">
        <v>939</v>
      </c>
      <c r="H81" s="26">
        <f t="shared" si="2"/>
        <v>1</v>
      </c>
      <c r="I81" s="28"/>
    </row>
    <row r="82" spans="2:9" ht="16.7" hidden="1" customHeight="1">
      <c r="B82" s="10"/>
      <c r="C82" s="15"/>
      <c r="D82" s="10"/>
      <c r="E82" s="17" t="s">
        <v>54</v>
      </c>
      <c r="F82" s="18">
        <v>1401</v>
      </c>
      <c r="G82" s="19">
        <v>1401</v>
      </c>
      <c r="H82" s="26">
        <f t="shared" si="2"/>
        <v>1</v>
      </c>
      <c r="I82" s="28"/>
    </row>
    <row r="83" spans="2:9" ht="17.100000000000001" customHeight="1">
      <c r="B83" s="10"/>
      <c r="C83" s="15"/>
      <c r="D83" s="16" t="s">
        <v>56</v>
      </c>
      <c r="E83" s="17" t="s">
        <v>16</v>
      </c>
      <c r="F83" s="18">
        <f>SUM(F84:F85)</f>
        <v>9493</v>
      </c>
      <c r="G83" s="18">
        <f>SUM(G84:G85)</f>
        <v>7956.1900000000005</v>
      </c>
      <c r="H83" s="26">
        <f t="shared" si="2"/>
        <v>0.83811123986095026</v>
      </c>
      <c r="I83" s="28"/>
    </row>
    <row r="84" spans="2:9" ht="17.100000000000001" hidden="1" customHeight="1">
      <c r="B84" s="10"/>
      <c r="C84" s="15"/>
      <c r="D84" s="10"/>
      <c r="E84" s="17" t="s">
        <v>57</v>
      </c>
      <c r="F84" s="18">
        <v>3580</v>
      </c>
      <c r="G84" s="19">
        <v>2270.3000000000002</v>
      </c>
      <c r="H84" s="26">
        <f t="shared" si="2"/>
        <v>0.63416201117318438</v>
      </c>
      <c r="I84" s="28"/>
    </row>
    <row r="85" spans="2:9" ht="17.100000000000001" hidden="1" customHeight="1">
      <c r="B85" s="10"/>
      <c r="C85" s="15"/>
      <c r="D85" s="10"/>
      <c r="E85" s="17" t="s">
        <v>58</v>
      </c>
      <c r="F85" s="18">
        <v>5913</v>
      </c>
      <c r="G85" s="19">
        <v>5685.89</v>
      </c>
      <c r="H85" s="26">
        <f t="shared" si="2"/>
        <v>0.96159140876035853</v>
      </c>
      <c r="I85" s="28"/>
    </row>
    <row r="86" spans="2:9" ht="16.7" customHeight="1">
      <c r="B86" s="10"/>
      <c r="C86" s="15"/>
      <c r="D86" s="16" t="s">
        <v>59</v>
      </c>
      <c r="E86" s="17" t="s">
        <v>16</v>
      </c>
      <c r="F86" s="18">
        <f>SUM(F87:F88)</f>
        <v>1676</v>
      </c>
      <c r="G86" s="18">
        <f>SUM(G87:G88)</f>
        <v>1404.53</v>
      </c>
      <c r="H86" s="26">
        <f t="shared" si="2"/>
        <v>0.83802505966587115</v>
      </c>
      <c r="I86" s="28"/>
    </row>
    <row r="87" spans="2:9" ht="17.100000000000001" hidden="1" customHeight="1">
      <c r="B87" s="10"/>
      <c r="C87" s="15"/>
      <c r="D87" s="10"/>
      <c r="E87" s="17" t="s">
        <v>60</v>
      </c>
      <c r="F87" s="18">
        <v>632</v>
      </c>
      <c r="G87" s="19">
        <v>400.7</v>
      </c>
      <c r="H87" s="26">
        <f t="shared" si="2"/>
        <v>0.63401898734177209</v>
      </c>
      <c r="I87" s="28"/>
    </row>
    <row r="88" spans="2:9" ht="17.100000000000001" hidden="1" customHeight="1">
      <c r="B88" s="10"/>
      <c r="C88" s="15"/>
      <c r="D88" s="10"/>
      <c r="E88" s="17" t="s">
        <v>61</v>
      </c>
      <c r="F88" s="18">
        <v>1044</v>
      </c>
      <c r="G88" s="19">
        <v>1003.83</v>
      </c>
      <c r="H88" s="26">
        <f t="shared" si="2"/>
        <v>0.96152298850574713</v>
      </c>
      <c r="I88" s="28"/>
    </row>
    <row r="89" spans="2:9" ht="17.100000000000001" customHeight="1">
      <c r="B89" s="10"/>
      <c r="C89" s="15"/>
      <c r="D89" s="16" t="s">
        <v>62</v>
      </c>
      <c r="E89" s="17" t="s">
        <v>63</v>
      </c>
      <c r="F89" s="18">
        <f>F90</f>
        <v>2885</v>
      </c>
      <c r="G89" s="18">
        <f>G90</f>
        <v>2779.31</v>
      </c>
      <c r="H89" s="26">
        <f t="shared" si="2"/>
        <v>0.96336568457538996</v>
      </c>
      <c r="I89" s="28"/>
    </row>
    <row r="90" spans="2:9" ht="17.100000000000001" hidden="1" customHeight="1">
      <c r="B90" s="10"/>
      <c r="C90" s="15"/>
      <c r="D90" s="10"/>
      <c r="E90" s="17" t="s">
        <v>64</v>
      </c>
      <c r="F90" s="18">
        <v>2885</v>
      </c>
      <c r="G90" s="19">
        <v>2779.31</v>
      </c>
      <c r="H90" s="26">
        <f t="shared" si="2"/>
        <v>0.96336568457538996</v>
      </c>
      <c r="I90" s="28"/>
    </row>
    <row r="91" spans="2:9" ht="16.7" customHeight="1">
      <c r="B91" s="10"/>
      <c r="C91" s="15"/>
      <c r="D91" s="16" t="s">
        <v>65</v>
      </c>
      <c r="E91" s="17" t="s">
        <v>63</v>
      </c>
      <c r="F91" s="18">
        <f>F92</f>
        <v>509</v>
      </c>
      <c r="G91" s="18">
        <f>G92</f>
        <v>490.34</v>
      </c>
      <c r="H91" s="26">
        <f t="shared" si="2"/>
        <v>0.96333988212180743</v>
      </c>
      <c r="I91" s="28"/>
    </row>
    <row r="92" spans="2:9" ht="17.100000000000001" hidden="1" customHeight="1">
      <c r="B92" s="10"/>
      <c r="C92" s="15"/>
      <c r="D92" s="10"/>
      <c r="E92" s="17" t="s">
        <v>64</v>
      </c>
      <c r="F92" s="18">
        <v>509</v>
      </c>
      <c r="G92" s="19">
        <v>490.34</v>
      </c>
      <c r="H92" s="26">
        <f t="shared" si="2"/>
        <v>0.96333988212180743</v>
      </c>
      <c r="I92" s="28"/>
    </row>
    <row r="93" spans="2:9" ht="17.100000000000001" customHeight="1">
      <c r="B93" s="10"/>
      <c r="C93" s="15"/>
      <c r="D93" s="16" t="s">
        <v>66</v>
      </c>
      <c r="E93" s="17" t="s">
        <v>67</v>
      </c>
      <c r="F93" s="18">
        <f>SUM(F94:F100)</f>
        <v>78113</v>
      </c>
      <c r="G93" s="18">
        <f>SUM(G94:G100)</f>
        <v>78061.180000000008</v>
      </c>
      <c r="H93" s="26">
        <f t="shared" si="2"/>
        <v>0.99933660210208297</v>
      </c>
      <c r="I93" s="28"/>
    </row>
    <row r="94" spans="2:9" ht="17.100000000000001" hidden="1" customHeight="1">
      <c r="B94" s="10"/>
      <c r="C94" s="15"/>
      <c r="D94" s="10"/>
      <c r="E94" s="17" t="s">
        <v>50</v>
      </c>
      <c r="F94" s="18">
        <v>25466</v>
      </c>
      <c r="G94" s="19">
        <v>25465.15</v>
      </c>
      <c r="H94" s="26">
        <f t="shared" si="2"/>
        <v>0.9999666221628839</v>
      </c>
      <c r="I94" s="28"/>
    </row>
    <row r="95" spans="2:9" ht="17.100000000000001" hidden="1" customHeight="1">
      <c r="B95" s="10"/>
      <c r="C95" s="15"/>
      <c r="D95" s="10"/>
      <c r="E95" s="17" t="s">
        <v>68</v>
      </c>
      <c r="F95" s="18" t="s">
        <v>69</v>
      </c>
      <c r="G95" s="19">
        <v>0</v>
      </c>
      <c r="H95" s="26">
        <v>0</v>
      </c>
      <c r="I95" s="28"/>
    </row>
    <row r="96" spans="2:9" ht="17.100000000000001" hidden="1" customHeight="1">
      <c r="B96" s="10"/>
      <c r="C96" s="15"/>
      <c r="D96" s="10"/>
      <c r="E96" s="17" t="s">
        <v>70</v>
      </c>
      <c r="F96" s="18">
        <v>5525</v>
      </c>
      <c r="G96" s="19">
        <v>5525</v>
      </c>
      <c r="H96" s="26">
        <f t="shared" ref="H96:H102" si="3">G96/F96</f>
        <v>1</v>
      </c>
      <c r="I96" s="28"/>
    </row>
    <row r="97" spans="2:9" ht="17.100000000000001" hidden="1" customHeight="1">
      <c r="B97" s="10"/>
      <c r="C97" s="15"/>
      <c r="D97" s="10"/>
      <c r="E97" s="17" t="s">
        <v>71</v>
      </c>
      <c r="F97" s="18">
        <v>45196</v>
      </c>
      <c r="G97" s="19">
        <v>45196.2</v>
      </c>
      <c r="H97" s="26">
        <f t="shared" si="3"/>
        <v>1.000004425170369</v>
      </c>
      <c r="I97" s="28"/>
    </row>
    <row r="98" spans="2:9" ht="16.7" hidden="1" customHeight="1">
      <c r="B98" s="10"/>
      <c r="C98" s="15"/>
      <c r="D98" s="10"/>
      <c r="E98" s="17" t="s">
        <v>72</v>
      </c>
      <c r="F98" s="18">
        <v>1407</v>
      </c>
      <c r="G98" s="19">
        <v>1355.96</v>
      </c>
      <c r="H98" s="26">
        <f t="shared" si="3"/>
        <v>0.96372423596304191</v>
      </c>
      <c r="I98" s="28"/>
    </row>
    <row r="99" spans="2:9" ht="17.100000000000001" hidden="1" customHeight="1">
      <c r="B99" s="10"/>
      <c r="C99" s="15"/>
      <c r="D99" s="10"/>
      <c r="E99" s="17" t="s">
        <v>73</v>
      </c>
      <c r="F99" s="18">
        <v>55</v>
      </c>
      <c r="G99" s="19">
        <v>55.25</v>
      </c>
      <c r="H99" s="26">
        <f t="shared" si="3"/>
        <v>1.0045454545454546</v>
      </c>
      <c r="I99" s="28"/>
    </row>
    <row r="100" spans="2:9" ht="17.100000000000001" hidden="1" customHeight="1">
      <c r="B100" s="10"/>
      <c r="C100" s="15"/>
      <c r="D100" s="10"/>
      <c r="E100" s="17" t="s">
        <v>74</v>
      </c>
      <c r="F100" s="18">
        <v>464</v>
      </c>
      <c r="G100" s="19">
        <v>463.62</v>
      </c>
      <c r="H100" s="26">
        <f t="shared" si="3"/>
        <v>0.99918103448275863</v>
      </c>
      <c r="I100" s="28"/>
    </row>
    <row r="101" spans="2:9" ht="17.100000000000001" customHeight="1">
      <c r="B101" s="10"/>
      <c r="C101" s="15"/>
      <c r="D101" s="16" t="s">
        <v>75</v>
      </c>
      <c r="E101" s="17" t="s">
        <v>67</v>
      </c>
      <c r="F101" s="18">
        <f>SUM(F102:F108)</f>
        <v>13785</v>
      </c>
      <c r="G101" s="18">
        <f>SUM(G102:G108)</f>
        <v>13775.220000000001</v>
      </c>
      <c r="H101" s="26">
        <f t="shared" si="3"/>
        <v>0.99929053318824823</v>
      </c>
      <c r="I101" s="28"/>
    </row>
    <row r="102" spans="2:9" ht="17.100000000000001" hidden="1" customHeight="1">
      <c r="B102" s="10"/>
      <c r="C102" s="15"/>
      <c r="D102" s="10"/>
      <c r="E102" s="17" t="s">
        <v>50</v>
      </c>
      <c r="F102" s="18">
        <v>4494</v>
      </c>
      <c r="G102" s="19">
        <v>4493.8500000000004</v>
      </c>
      <c r="H102" s="26">
        <f t="shared" si="3"/>
        <v>0.9999666221628839</v>
      </c>
      <c r="I102" s="28"/>
    </row>
    <row r="103" spans="2:9" ht="17.100000000000001" hidden="1" customHeight="1">
      <c r="B103" s="10"/>
      <c r="C103" s="15"/>
      <c r="D103" s="10"/>
      <c r="E103" s="17" t="s">
        <v>68</v>
      </c>
      <c r="F103" s="18" t="s">
        <v>69</v>
      </c>
      <c r="G103" s="19">
        <v>0</v>
      </c>
      <c r="H103" s="26">
        <v>0</v>
      </c>
      <c r="I103" s="28"/>
    </row>
    <row r="104" spans="2:9" ht="17.100000000000001" hidden="1" customHeight="1">
      <c r="B104" s="10"/>
      <c r="C104" s="15"/>
      <c r="D104" s="10"/>
      <c r="E104" s="17" t="s">
        <v>70</v>
      </c>
      <c r="F104" s="18">
        <v>975</v>
      </c>
      <c r="G104" s="19">
        <v>975</v>
      </c>
      <c r="H104" s="26">
        <f t="shared" ref="H104:H120" si="4">G104/F104</f>
        <v>1</v>
      </c>
      <c r="I104" s="28"/>
    </row>
    <row r="105" spans="2:9" ht="17.100000000000001" hidden="1" customHeight="1">
      <c r="B105" s="10"/>
      <c r="C105" s="15"/>
      <c r="D105" s="10"/>
      <c r="E105" s="17" t="s">
        <v>71</v>
      </c>
      <c r="F105" s="18">
        <v>7976</v>
      </c>
      <c r="G105" s="19">
        <v>7975.8</v>
      </c>
      <c r="H105" s="26">
        <f t="shared" si="4"/>
        <v>0.99997492477432304</v>
      </c>
      <c r="I105" s="28"/>
    </row>
    <row r="106" spans="2:9" ht="16.7" hidden="1" customHeight="1">
      <c r="B106" s="10"/>
      <c r="C106" s="15"/>
      <c r="D106" s="10"/>
      <c r="E106" s="17" t="s">
        <v>72</v>
      </c>
      <c r="F106" s="18">
        <v>248</v>
      </c>
      <c r="G106" s="19">
        <v>239.01</v>
      </c>
      <c r="H106" s="26">
        <f t="shared" si="4"/>
        <v>0.96375</v>
      </c>
      <c r="I106" s="28"/>
    </row>
    <row r="107" spans="2:9" ht="17.100000000000001" hidden="1" customHeight="1">
      <c r="B107" s="10"/>
      <c r="C107" s="15"/>
      <c r="D107" s="10"/>
      <c r="E107" s="17" t="s">
        <v>73</v>
      </c>
      <c r="F107" s="18">
        <v>10</v>
      </c>
      <c r="G107" s="19">
        <v>9.75</v>
      </c>
      <c r="H107" s="26">
        <f t="shared" si="4"/>
        <v>0.97499999999999998</v>
      </c>
      <c r="I107" s="28"/>
    </row>
    <row r="108" spans="2:9" ht="17.100000000000001" hidden="1" customHeight="1">
      <c r="B108" s="10"/>
      <c r="C108" s="15"/>
      <c r="D108" s="10"/>
      <c r="E108" s="17" t="s">
        <v>74</v>
      </c>
      <c r="F108" s="18">
        <v>82</v>
      </c>
      <c r="G108" s="19">
        <v>81.81</v>
      </c>
      <c r="H108" s="26">
        <f t="shared" si="4"/>
        <v>0.99768292682926829</v>
      </c>
      <c r="I108" s="28"/>
    </row>
    <row r="109" spans="2:9" ht="17.100000000000001" customHeight="1">
      <c r="B109" s="10"/>
      <c r="C109" s="15"/>
      <c r="D109" s="16" t="s">
        <v>76</v>
      </c>
      <c r="E109" s="17" t="s">
        <v>77</v>
      </c>
      <c r="F109" s="18">
        <f>F110</f>
        <v>269</v>
      </c>
      <c r="G109" s="18">
        <f>G110</f>
        <v>259.58</v>
      </c>
      <c r="H109" s="26">
        <f t="shared" si="4"/>
        <v>0.96498141263940518</v>
      </c>
      <c r="I109" s="28"/>
    </row>
    <row r="110" spans="2:9" ht="17.100000000000001" hidden="1" customHeight="1">
      <c r="B110" s="10"/>
      <c r="C110" s="15"/>
      <c r="D110" s="10"/>
      <c r="E110" s="17" t="s">
        <v>78</v>
      </c>
      <c r="F110" s="18">
        <v>269</v>
      </c>
      <c r="G110" s="19">
        <v>259.58</v>
      </c>
      <c r="H110" s="26">
        <f t="shared" si="4"/>
        <v>0.96498141263940518</v>
      </c>
      <c r="I110" s="28"/>
    </row>
    <row r="111" spans="2:9" ht="17.100000000000001" customHeight="1">
      <c r="B111" s="10"/>
      <c r="C111" s="15"/>
      <c r="D111" s="16" t="s">
        <v>79</v>
      </c>
      <c r="E111" s="17" t="s">
        <v>77</v>
      </c>
      <c r="F111" s="18">
        <f>F112</f>
        <v>48</v>
      </c>
      <c r="G111" s="18">
        <f>G112</f>
        <v>46.24</v>
      </c>
      <c r="H111" s="26">
        <f t="shared" si="4"/>
        <v>0.96333333333333337</v>
      </c>
      <c r="I111" s="28"/>
    </row>
    <row r="112" spans="2:9" ht="16.7" hidden="1" customHeight="1">
      <c r="B112" s="10"/>
      <c r="C112" s="15"/>
      <c r="D112" s="10"/>
      <c r="E112" s="17" t="s">
        <v>64</v>
      </c>
      <c r="F112" s="18">
        <v>48</v>
      </c>
      <c r="G112" s="19">
        <v>46.24</v>
      </c>
      <c r="H112" s="26">
        <f t="shared" si="4"/>
        <v>0.96333333333333337</v>
      </c>
      <c r="I112" s="28"/>
    </row>
    <row r="113" spans="2:9" ht="22.5">
      <c r="B113" s="10"/>
      <c r="C113" s="15"/>
      <c r="D113" s="16" t="s">
        <v>80</v>
      </c>
      <c r="E113" s="17" t="s">
        <v>81</v>
      </c>
      <c r="F113" s="18">
        <f>SUM(F114:F115)</f>
        <v>4058</v>
      </c>
      <c r="G113" s="18">
        <f>SUM(G114:G115)</f>
        <v>3311.79</v>
      </c>
      <c r="H113" s="26">
        <f t="shared" si="4"/>
        <v>0.81611384918679153</v>
      </c>
      <c r="I113" s="28"/>
    </row>
    <row r="114" spans="2:9" ht="17.100000000000001" hidden="1" customHeight="1">
      <c r="B114" s="10"/>
      <c r="C114" s="15"/>
      <c r="D114" s="10"/>
      <c r="E114" s="17" t="s">
        <v>57</v>
      </c>
      <c r="F114" s="18">
        <v>1817</v>
      </c>
      <c r="G114" s="19">
        <v>1152.29</v>
      </c>
      <c r="H114" s="26">
        <f t="shared" si="4"/>
        <v>0.63417171161254815</v>
      </c>
      <c r="I114" s="28"/>
    </row>
    <row r="115" spans="2:9" ht="17.100000000000001" hidden="1" customHeight="1">
      <c r="B115" s="10"/>
      <c r="C115" s="15"/>
      <c r="D115" s="10"/>
      <c r="E115" s="17" t="s">
        <v>61</v>
      </c>
      <c r="F115" s="18">
        <v>2241</v>
      </c>
      <c r="G115" s="19">
        <v>2159.5</v>
      </c>
      <c r="H115" s="26">
        <f t="shared" si="4"/>
        <v>0.96363230700580094</v>
      </c>
      <c r="I115" s="28"/>
    </row>
    <row r="116" spans="2:9" ht="22.5" customHeight="1">
      <c r="B116" s="10"/>
      <c r="C116" s="15"/>
      <c r="D116" s="16" t="s">
        <v>82</v>
      </c>
      <c r="E116" s="17" t="s">
        <v>81</v>
      </c>
      <c r="F116" s="18">
        <f>SUM(F117:F118)</f>
        <v>716</v>
      </c>
      <c r="G116" s="18">
        <f>SUM(G117:G118)</f>
        <v>584.18000000000006</v>
      </c>
      <c r="H116" s="26">
        <f t="shared" si="4"/>
        <v>0.81589385474860343</v>
      </c>
      <c r="I116" s="28"/>
    </row>
    <row r="117" spans="2:9" ht="17.100000000000001" hidden="1" customHeight="1">
      <c r="B117" s="10"/>
      <c r="C117" s="15"/>
      <c r="D117" s="10"/>
      <c r="E117" s="17" t="s">
        <v>57</v>
      </c>
      <c r="F117" s="18">
        <v>321</v>
      </c>
      <c r="G117" s="19">
        <v>203.5</v>
      </c>
      <c r="H117" s="26">
        <f t="shared" si="4"/>
        <v>0.63395638629283491</v>
      </c>
      <c r="I117" s="28"/>
    </row>
    <row r="118" spans="2:9" ht="17.100000000000001" hidden="1" customHeight="1">
      <c r="B118" s="10"/>
      <c r="C118" s="15"/>
      <c r="D118" s="10"/>
      <c r="E118" s="17" t="s">
        <v>61</v>
      </c>
      <c r="F118" s="18">
        <v>395</v>
      </c>
      <c r="G118" s="19">
        <v>380.68</v>
      </c>
      <c r="H118" s="26">
        <f t="shared" si="4"/>
        <v>0.96374683544303796</v>
      </c>
      <c r="I118" s="28"/>
    </row>
    <row r="119" spans="2:9" ht="17.100000000000001" customHeight="1">
      <c r="B119" s="10"/>
      <c r="C119" s="15"/>
      <c r="D119" s="16" t="s">
        <v>83</v>
      </c>
      <c r="E119" s="17" t="s">
        <v>84</v>
      </c>
      <c r="F119" s="18">
        <f>SUM(F120:F124)</f>
        <v>2180</v>
      </c>
      <c r="G119" s="18">
        <f>SUM(G120:G124)</f>
        <v>893.69999999999993</v>
      </c>
      <c r="H119" s="26">
        <f t="shared" si="4"/>
        <v>0.40995412844036694</v>
      </c>
      <c r="I119" s="28"/>
    </row>
    <row r="120" spans="2:9" ht="17.100000000000001" hidden="1" customHeight="1">
      <c r="B120" s="10"/>
      <c r="C120" s="15"/>
      <c r="D120" s="10"/>
      <c r="E120" s="17" t="s">
        <v>85</v>
      </c>
      <c r="F120" s="18">
        <v>251</v>
      </c>
      <c r="G120" s="19">
        <v>243.65</v>
      </c>
      <c r="H120" s="26">
        <f t="shared" si="4"/>
        <v>0.97071713147410366</v>
      </c>
      <c r="I120" s="28"/>
    </row>
    <row r="121" spans="2:9" ht="17.100000000000001" hidden="1" customHeight="1">
      <c r="B121" s="10"/>
      <c r="C121" s="15"/>
      <c r="D121" s="10"/>
      <c r="E121" s="17" t="s">
        <v>86</v>
      </c>
      <c r="F121" s="18" t="s">
        <v>69</v>
      </c>
      <c r="G121" s="19">
        <v>0</v>
      </c>
      <c r="H121" s="26">
        <v>0</v>
      </c>
      <c r="I121" s="28"/>
    </row>
    <row r="122" spans="2:9" ht="16.7" hidden="1" customHeight="1">
      <c r="B122" s="10"/>
      <c r="C122" s="15"/>
      <c r="D122" s="10"/>
      <c r="E122" s="17" t="s">
        <v>87</v>
      </c>
      <c r="F122" s="18" t="s">
        <v>69</v>
      </c>
      <c r="G122" s="19">
        <v>0</v>
      </c>
      <c r="H122" s="26">
        <v>0</v>
      </c>
      <c r="I122" s="28"/>
    </row>
    <row r="123" spans="2:9" ht="17.100000000000001" hidden="1" customHeight="1">
      <c r="B123" s="10"/>
      <c r="C123" s="15"/>
      <c r="D123" s="10"/>
      <c r="E123" s="17" t="s">
        <v>88</v>
      </c>
      <c r="F123" s="18" t="s">
        <v>69</v>
      </c>
      <c r="G123" s="19">
        <v>0</v>
      </c>
      <c r="H123" s="26">
        <v>0</v>
      </c>
      <c r="I123" s="28"/>
    </row>
    <row r="124" spans="2:9" ht="17.100000000000001" hidden="1" customHeight="1">
      <c r="B124" s="10"/>
      <c r="C124" s="15"/>
      <c r="D124" s="10"/>
      <c r="E124" s="17" t="s">
        <v>89</v>
      </c>
      <c r="F124" s="18">
        <v>1929</v>
      </c>
      <c r="G124" s="19">
        <v>650.04999999999995</v>
      </c>
      <c r="H124" s="26">
        <f>G124/F124</f>
        <v>0.33698807672369102</v>
      </c>
      <c r="I124" s="28"/>
    </row>
    <row r="125" spans="2:9" ht="16.7" customHeight="1">
      <c r="B125" s="10"/>
      <c r="C125" s="15"/>
      <c r="D125" s="16" t="s">
        <v>90</v>
      </c>
      <c r="E125" s="17" t="s">
        <v>84</v>
      </c>
      <c r="F125" s="18">
        <f>SUM(F126:F130)</f>
        <v>412</v>
      </c>
      <c r="G125" s="18">
        <f>SUM(G126:G130)</f>
        <v>157.70999999999998</v>
      </c>
      <c r="H125" s="26">
        <f>G125/F125</f>
        <v>0.38279126213592229</v>
      </c>
      <c r="I125" s="28"/>
    </row>
    <row r="126" spans="2:9" ht="17.100000000000001" hidden="1" customHeight="1">
      <c r="B126" s="10"/>
      <c r="C126" s="15"/>
      <c r="D126" s="10"/>
      <c r="E126" s="17" t="s">
        <v>91</v>
      </c>
      <c r="F126" s="18">
        <v>73</v>
      </c>
      <c r="G126" s="19">
        <v>43</v>
      </c>
      <c r="H126" s="26">
        <f>G126/F126</f>
        <v>0.58904109589041098</v>
      </c>
      <c r="I126" s="28"/>
    </row>
    <row r="127" spans="2:9" ht="17.100000000000001" hidden="1" customHeight="1">
      <c r="B127" s="10"/>
      <c r="C127" s="15"/>
      <c r="D127" s="10"/>
      <c r="E127" s="17" t="s">
        <v>86</v>
      </c>
      <c r="F127" s="18" t="s">
        <v>69</v>
      </c>
      <c r="G127" s="19">
        <v>0</v>
      </c>
      <c r="H127" s="26">
        <v>0</v>
      </c>
      <c r="I127" s="28"/>
    </row>
    <row r="128" spans="2:9" ht="17.100000000000001" hidden="1" customHeight="1">
      <c r="B128" s="10"/>
      <c r="C128" s="15"/>
      <c r="D128" s="10"/>
      <c r="E128" s="17" t="s">
        <v>87</v>
      </c>
      <c r="F128" s="18" t="s">
        <v>69</v>
      </c>
      <c r="G128" s="19">
        <v>0</v>
      </c>
      <c r="H128" s="26">
        <v>0</v>
      </c>
      <c r="I128" s="28"/>
    </row>
    <row r="129" spans="2:9" ht="17.100000000000001" hidden="1" customHeight="1">
      <c r="B129" s="10"/>
      <c r="C129" s="15"/>
      <c r="D129" s="10"/>
      <c r="E129" s="17" t="s">
        <v>88</v>
      </c>
      <c r="F129" s="18" t="s">
        <v>69</v>
      </c>
      <c r="G129" s="19">
        <v>0</v>
      </c>
      <c r="H129" s="26">
        <v>0</v>
      </c>
      <c r="I129" s="28"/>
    </row>
    <row r="130" spans="2:9" ht="17.100000000000001" hidden="1" customHeight="1">
      <c r="B130" s="10"/>
      <c r="C130" s="15"/>
      <c r="D130" s="10"/>
      <c r="E130" s="17" t="s">
        <v>89</v>
      </c>
      <c r="F130" s="18">
        <v>339</v>
      </c>
      <c r="G130" s="19">
        <v>114.71</v>
      </c>
      <c r="H130" s="26">
        <f t="shared" ref="H130:H145" si="5">G130/F130</f>
        <v>0.33837758112094396</v>
      </c>
      <c r="I130" s="28"/>
    </row>
    <row r="131" spans="2:9" ht="22.5" customHeight="1">
      <c r="B131" s="10"/>
      <c r="C131" s="15"/>
      <c r="D131" s="16" t="s">
        <v>92</v>
      </c>
      <c r="E131" s="17" t="s">
        <v>93</v>
      </c>
      <c r="F131" s="18">
        <f>F132</f>
        <v>3870</v>
      </c>
      <c r="G131" s="18">
        <f>G132</f>
        <v>3834.79</v>
      </c>
      <c r="H131" s="26">
        <f t="shared" si="5"/>
        <v>0.99090180878552969</v>
      </c>
      <c r="I131" s="28"/>
    </row>
    <row r="132" spans="2:9" ht="17.100000000000001" hidden="1" customHeight="1">
      <c r="B132" s="10"/>
      <c r="C132" s="15"/>
      <c r="D132" s="10"/>
      <c r="E132" s="17" t="s">
        <v>64</v>
      </c>
      <c r="F132" s="18">
        <v>3870</v>
      </c>
      <c r="G132" s="19">
        <v>3834.79</v>
      </c>
      <c r="H132" s="26">
        <f t="shared" si="5"/>
        <v>0.99090180878552969</v>
      </c>
      <c r="I132" s="28"/>
    </row>
    <row r="133" spans="2:9" ht="22.5" customHeight="1">
      <c r="B133" s="10"/>
      <c r="C133" s="15"/>
      <c r="D133" s="16" t="s">
        <v>94</v>
      </c>
      <c r="E133" s="17" t="s">
        <v>93</v>
      </c>
      <c r="F133" s="18">
        <f>F134</f>
        <v>684</v>
      </c>
      <c r="G133" s="18">
        <f>G134</f>
        <v>677.56</v>
      </c>
      <c r="H133" s="26">
        <f t="shared" si="5"/>
        <v>0.99058479532163735</v>
      </c>
      <c r="I133" s="28"/>
    </row>
    <row r="134" spans="2:9" ht="17.100000000000001" hidden="1" customHeight="1">
      <c r="B134" s="10"/>
      <c r="C134" s="15"/>
      <c r="D134" s="10"/>
      <c r="E134" s="17" t="s">
        <v>64</v>
      </c>
      <c r="F134" s="18">
        <v>684</v>
      </c>
      <c r="G134" s="19">
        <v>677.56</v>
      </c>
      <c r="H134" s="26">
        <f t="shared" si="5"/>
        <v>0.99058479532163735</v>
      </c>
      <c r="I134" s="28"/>
    </row>
    <row r="135" spans="2:9" ht="17.100000000000001" customHeight="1">
      <c r="B135" s="6" t="s">
        <v>95</v>
      </c>
      <c r="C135" s="7"/>
      <c r="D135" s="6"/>
      <c r="E135" s="8" t="s">
        <v>96</v>
      </c>
      <c r="F135" s="9">
        <f>F136+F138+F140</f>
        <v>557604</v>
      </c>
      <c r="G135" s="9">
        <f>G136+G138+G140</f>
        <v>557442.63000000012</v>
      </c>
      <c r="H135" s="24">
        <f t="shared" si="5"/>
        <v>0.99971060107172849</v>
      </c>
      <c r="I135" s="39"/>
    </row>
    <row r="136" spans="2:9" ht="17.100000000000001" customHeight="1">
      <c r="B136" s="10"/>
      <c r="C136" s="11" t="s">
        <v>97</v>
      </c>
      <c r="D136" s="12"/>
      <c r="E136" s="13" t="s">
        <v>98</v>
      </c>
      <c r="F136" s="14">
        <f>F137</f>
        <v>180600</v>
      </c>
      <c r="G136" s="14">
        <f>G137</f>
        <v>180600</v>
      </c>
      <c r="H136" s="25">
        <f t="shared" si="5"/>
        <v>1</v>
      </c>
      <c r="I136" s="36"/>
    </row>
    <row r="137" spans="2:9" ht="22.5">
      <c r="B137" s="10"/>
      <c r="C137" s="15"/>
      <c r="D137" s="16" t="s">
        <v>99</v>
      </c>
      <c r="E137" s="17" t="s">
        <v>67</v>
      </c>
      <c r="F137" s="18">
        <v>180600</v>
      </c>
      <c r="G137" s="19">
        <v>180600</v>
      </c>
      <c r="H137" s="26">
        <f t="shared" si="5"/>
        <v>1</v>
      </c>
      <c r="I137" s="31" t="s">
        <v>451</v>
      </c>
    </row>
    <row r="138" spans="2:9" ht="17.100000000000001" customHeight="1">
      <c r="B138" s="10"/>
      <c r="C138" s="11" t="s">
        <v>100</v>
      </c>
      <c r="D138" s="12"/>
      <c r="E138" s="13" t="s">
        <v>101</v>
      </c>
      <c r="F138" s="14">
        <f>F139</f>
        <v>67500</v>
      </c>
      <c r="G138" s="14">
        <f>G139</f>
        <v>67500</v>
      </c>
      <c r="H138" s="25">
        <f t="shared" si="5"/>
        <v>1</v>
      </c>
      <c r="I138" s="36"/>
    </row>
    <row r="139" spans="2:9" ht="51.75" customHeight="1">
      <c r="B139" s="10"/>
      <c r="C139" s="15"/>
      <c r="D139" s="16" t="s">
        <v>99</v>
      </c>
      <c r="E139" s="17" t="s">
        <v>67</v>
      </c>
      <c r="F139" s="18">
        <v>67500</v>
      </c>
      <c r="G139" s="19">
        <v>67500</v>
      </c>
      <c r="H139" s="26">
        <f t="shared" si="5"/>
        <v>1</v>
      </c>
      <c r="I139" s="31" t="s">
        <v>533</v>
      </c>
    </row>
    <row r="140" spans="2:9" ht="17.100000000000001" customHeight="1">
      <c r="B140" s="10"/>
      <c r="C140" s="11" t="s">
        <v>102</v>
      </c>
      <c r="D140" s="12"/>
      <c r="E140" s="13" t="s">
        <v>103</v>
      </c>
      <c r="F140" s="14">
        <f>F141+F142+F143+F144+F145</f>
        <v>309504</v>
      </c>
      <c r="G140" s="14">
        <f>G141+G142+G143+G144+G145</f>
        <v>309342.63000000006</v>
      </c>
      <c r="H140" s="25">
        <f t="shared" si="5"/>
        <v>0.99947861740074462</v>
      </c>
      <c r="I140" s="36"/>
    </row>
    <row r="141" spans="2:9" ht="45">
      <c r="B141" s="10"/>
      <c r="C141" s="15"/>
      <c r="D141" s="16" t="s">
        <v>104</v>
      </c>
      <c r="E141" s="17" t="s">
        <v>105</v>
      </c>
      <c r="F141" s="18">
        <v>257852</v>
      </c>
      <c r="G141" s="19">
        <v>257778.54</v>
      </c>
      <c r="H141" s="26">
        <f t="shared" si="5"/>
        <v>0.99971510789134854</v>
      </c>
      <c r="I141" s="31" t="s">
        <v>534</v>
      </c>
    </row>
    <row r="142" spans="2:9" ht="36" customHeight="1">
      <c r="B142" s="10"/>
      <c r="C142" s="15"/>
      <c r="D142" s="16" t="s">
        <v>15</v>
      </c>
      <c r="E142" s="17" t="s">
        <v>16</v>
      </c>
      <c r="F142" s="18">
        <v>27417</v>
      </c>
      <c r="G142" s="19">
        <v>27329.93</v>
      </c>
      <c r="H142" s="26">
        <f t="shared" si="5"/>
        <v>0.99682423314002266</v>
      </c>
      <c r="I142" s="51" t="s">
        <v>452</v>
      </c>
    </row>
    <row r="143" spans="2:9" ht="35.25" customHeight="1">
      <c r="B143" s="10"/>
      <c r="C143" s="15"/>
      <c r="D143" s="16" t="s">
        <v>99</v>
      </c>
      <c r="E143" s="17" t="s">
        <v>67</v>
      </c>
      <c r="F143" s="18">
        <v>21621</v>
      </c>
      <c r="G143" s="19">
        <v>21620.15</v>
      </c>
      <c r="H143" s="26">
        <f t="shared" si="5"/>
        <v>0.99996068636973323</v>
      </c>
      <c r="I143" s="52"/>
    </row>
    <row r="144" spans="2:9" ht="17.100000000000001" customHeight="1">
      <c r="B144" s="10"/>
      <c r="C144" s="15"/>
      <c r="D144" s="16" t="s">
        <v>106</v>
      </c>
      <c r="E144" s="17" t="s">
        <v>107</v>
      </c>
      <c r="F144" s="18">
        <v>28</v>
      </c>
      <c r="G144" s="19">
        <v>28</v>
      </c>
      <c r="H144" s="26">
        <f t="shared" si="5"/>
        <v>1</v>
      </c>
      <c r="I144" s="31"/>
    </row>
    <row r="145" spans="2:9" ht="17.100000000000001" customHeight="1">
      <c r="B145" s="10"/>
      <c r="C145" s="15"/>
      <c r="D145" s="16" t="s">
        <v>108</v>
      </c>
      <c r="E145" s="17" t="s">
        <v>109</v>
      </c>
      <c r="F145" s="18">
        <v>2586</v>
      </c>
      <c r="G145" s="19">
        <v>2586.0100000000002</v>
      </c>
      <c r="H145" s="26">
        <f t="shared" si="5"/>
        <v>1.0000038669760247</v>
      </c>
      <c r="I145" s="31"/>
    </row>
    <row r="146" spans="2:9" ht="17.100000000000001" customHeight="1">
      <c r="B146" s="6" t="s">
        <v>110</v>
      </c>
      <c r="C146" s="7"/>
      <c r="D146" s="6"/>
      <c r="E146" s="8" t="s">
        <v>111</v>
      </c>
      <c r="F146" s="9">
        <f>F147</f>
        <v>2232</v>
      </c>
      <c r="G146" s="9">
        <f>G147</f>
        <v>2227.73</v>
      </c>
      <c r="H146" s="24">
        <f t="shared" ref="H146:H151" si="6">G146/F146</f>
        <v>0.99808691756272405</v>
      </c>
      <c r="I146" s="38"/>
    </row>
    <row r="147" spans="2:9" ht="17.100000000000001" customHeight="1">
      <c r="B147" s="10"/>
      <c r="C147" s="11" t="s">
        <v>112</v>
      </c>
      <c r="D147" s="12"/>
      <c r="E147" s="13" t="s">
        <v>113</v>
      </c>
      <c r="F147" s="14">
        <f>SUM(F148:F148)</f>
        <v>2232</v>
      </c>
      <c r="G147" s="14">
        <f>SUM(G148:G148)</f>
        <v>2227.73</v>
      </c>
      <c r="H147" s="25">
        <f t="shared" si="6"/>
        <v>0.99808691756272405</v>
      </c>
      <c r="I147" s="35"/>
    </row>
    <row r="148" spans="2:9" ht="24.75" customHeight="1">
      <c r="B148" s="10"/>
      <c r="C148" s="15"/>
      <c r="D148" s="16" t="s">
        <v>17</v>
      </c>
      <c r="E148" s="17" t="s">
        <v>18</v>
      </c>
      <c r="F148" s="18">
        <v>2232</v>
      </c>
      <c r="G148" s="19">
        <v>2227.73</v>
      </c>
      <c r="H148" s="26">
        <f t="shared" si="6"/>
        <v>0.99808691756272405</v>
      </c>
      <c r="I148" s="31" t="s">
        <v>453</v>
      </c>
    </row>
    <row r="149" spans="2:9" ht="17.100000000000001" customHeight="1">
      <c r="B149" s="6" t="s">
        <v>114</v>
      </c>
      <c r="C149" s="7"/>
      <c r="D149" s="6"/>
      <c r="E149" s="8" t="s">
        <v>115</v>
      </c>
      <c r="F149" s="9">
        <f>F150+F153+F156</f>
        <v>94428</v>
      </c>
      <c r="G149" s="9">
        <f>G150+G153+G156</f>
        <v>94287.679999999993</v>
      </c>
      <c r="H149" s="24">
        <f t="shared" si="6"/>
        <v>0.99851400008472058</v>
      </c>
      <c r="I149" s="38"/>
    </row>
    <row r="150" spans="2:9" ht="17.100000000000001" customHeight="1">
      <c r="B150" s="10"/>
      <c r="C150" s="11" t="s">
        <v>116</v>
      </c>
      <c r="D150" s="12"/>
      <c r="E150" s="13" t="s">
        <v>117</v>
      </c>
      <c r="F150" s="14">
        <f>SUM(F151:F152)</f>
        <v>23028</v>
      </c>
      <c r="G150" s="14">
        <f>SUM(G151:G152)</f>
        <v>23027.200000000001</v>
      </c>
      <c r="H150" s="25">
        <f t="shared" si="6"/>
        <v>0.99996525968386318</v>
      </c>
      <c r="I150" s="35"/>
    </row>
    <row r="151" spans="2:9" ht="32.25" customHeight="1">
      <c r="B151" s="10"/>
      <c r="C151" s="15"/>
      <c r="D151" s="16" t="s">
        <v>118</v>
      </c>
      <c r="E151" s="17" t="s">
        <v>49</v>
      </c>
      <c r="F151" s="18">
        <v>1020</v>
      </c>
      <c r="G151" s="19">
        <v>1020</v>
      </c>
      <c r="H151" s="26">
        <f t="shared" si="6"/>
        <v>1</v>
      </c>
      <c r="I151" s="51" t="s">
        <v>454</v>
      </c>
    </row>
    <row r="152" spans="2:9" ht="31.5" customHeight="1">
      <c r="B152" s="10"/>
      <c r="C152" s="15"/>
      <c r="D152" s="16" t="s">
        <v>99</v>
      </c>
      <c r="E152" s="17" t="s">
        <v>67</v>
      </c>
      <c r="F152" s="18">
        <v>22008</v>
      </c>
      <c r="G152" s="19">
        <v>22007.200000000001</v>
      </c>
      <c r="H152" s="26">
        <f t="shared" ref="H152:H183" si="7">G152/F152</f>
        <v>0.99996364958197026</v>
      </c>
      <c r="I152" s="52"/>
    </row>
    <row r="153" spans="2:9" ht="17.100000000000001" customHeight="1">
      <c r="B153" s="10"/>
      <c r="C153" s="11" t="s">
        <v>119</v>
      </c>
      <c r="D153" s="12"/>
      <c r="E153" s="13" t="s">
        <v>120</v>
      </c>
      <c r="F153" s="14">
        <f>F154</f>
        <v>68400</v>
      </c>
      <c r="G153" s="14">
        <f>G154</f>
        <v>68260.479999999996</v>
      </c>
      <c r="H153" s="25">
        <f t="shared" si="7"/>
        <v>0.9979602339181286</v>
      </c>
      <c r="I153" s="35"/>
    </row>
    <row r="154" spans="2:9" ht="60" customHeight="1">
      <c r="B154" s="10"/>
      <c r="C154" s="15"/>
      <c r="D154" s="16" t="s">
        <v>99</v>
      </c>
      <c r="E154" s="17" t="s">
        <v>67</v>
      </c>
      <c r="F154" s="18">
        <f>F155</f>
        <v>68400</v>
      </c>
      <c r="G154" s="18">
        <f>G155</f>
        <v>68260.479999999996</v>
      </c>
      <c r="H154" s="26">
        <f t="shared" si="7"/>
        <v>0.9979602339181286</v>
      </c>
      <c r="I154" s="31" t="s">
        <v>455</v>
      </c>
    </row>
    <row r="155" spans="2:9" ht="1.5" hidden="1" customHeight="1">
      <c r="B155" s="10"/>
      <c r="C155" s="15"/>
      <c r="D155" s="10"/>
      <c r="E155" s="17" t="s">
        <v>121</v>
      </c>
      <c r="F155" s="18">
        <v>68400</v>
      </c>
      <c r="G155" s="19">
        <v>68260.479999999996</v>
      </c>
      <c r="H155" s="26">
        <f t="shared" si="7"/>
        <v>0.9979602339181286</v>
      </c>
      <c r="I155" s="31"/>
    </row>
    <row r="156" spans="2:9" ht="17.100000000000001" customHeight="1">
      <c r="B156" s="10"/>
      <c r="C156" s="11" t="s">
        <v>122</v>
      </c>
      <c r="D156" s="12"/>
      <c r="E156" s="13" t="s">
        <v>123</v>
      </c>
      <c r="F156" s="14">
        <f>F157</f>
        <v>3000</v>
      </c>
      <c r="G156" s="14">
        <f>G157</f>
        <v>3000</v>
      </c>
      <c r="H156" s="25">
        <f t="shared" si="7"/>
        <v>1</v>
      </c>
      <c r="I156" s="35"/>
    </row>
    <row r="157" spans="2:9" ht="22.5">
      <c r="B157" s="10"/>
      <c r="C157" s="15"/>
      <c r="D157" s="16" t="s">
        <v>15</v>
      </c>
      <c r="E157" s="17" t="s">
        <v>16</v>
      </c>
      <c r="F157" s="18">
        <v>3000</v>
      </c>
      <c r="G157" s="19">
        <v>3000</v>
      </c>
      <c r="H157" s="26">
        <f t="shared" si="7"/>
        <v>1</v>
      </c>
      <c r="I157" s="31" t="s">
        <v>515</v>
      </c>
    </row>
    <row r="158" spans="2:9" ht="17.100000000000001" customHeight="1">
      <c r="B158" s="6" t="s">
        <v>124</v>
      </c>
      <c r="C158" s="7"/>
      <c r="D158" s="6"/>
      <c r="E158" s="8" t="s">
        <v>125</v>
      </c>
      <c r="F158" s="9">
        <f>F159+F163+F190+F213+F218+F267</f>
        <v>4689412</v>
      </c>
      <c r="G158" s="9">
        <f>G159+G163+G190+G213+G218+G267</f>
        <v>4668672.33</v>
      </c>
      <c r="H158" s="24">
        <f t="shared" si="7"/>
        <v>0.99557734103977213</v>
      </c>
      <c r="I158" s="38"/>
    </row>
    <row r="159" spans="2:9" ht="33.75">
      <c r="B159" s="10"/>
      <c r="C159" s="11" t="s">
        <v>126</v>
      </c>
      <c r="D159" s="12"/>
      <c r="E159" s="13" t="s">
        <v>127</v>
      </c>
      <c r="F159" s="14">
        <f>SUM(F160:F162)</f>
        <v>156600</v>
      </c>
      <c r="G159" s="14">
        <f>SUM(G160:G162)</f>
        <v>156600</v>
      </c>
      <c r="H159" s="25">
        <f t="shared" si="7"/>
        <v>1</v>
      </c>
      <c r="I159" s="35" t="s">
        <v>535</v>
      </c>
    </row>
    <row r="160" spans="2:9" ht="17.100000000000001" customHeight="1">
      <c r="B160" s="10"/>
      <c r="C160" s="15"/>
      <c r="D160" s="16" t="s">
        <v>128</v>
      </c>
      <c r="E160" s="17" t="s">
        <v>31</v>
      </c>
      <c r="F160" s="18">
        <v>133117</v>
      </c>
      <c r="G160" s="19">
        <v>133117</v>
      </c>
      <c r="H160" s="26">
        <f t="shared" si="7"/>
        <v>1</v>
      </c>
      <c r="I160" s="31"/>
    </row>
    <row r="161" spans="2:9" ht="17.100000000000001" customHeight="1">
      <c r="B161" s="10"/>
      <c r="C161" s="15"/>
      <c r="D161" s="16" t="s">
        <v>129</v>
      </c>
      <c r="E161" s="17" t="s">
        <v>40</v>
      </c>
      <c r="F161" s="18">
        <v>20221</v>
      </c>
      <c r="G161" s="19">
        <v>20221</v>
      </c>
      <c r="H161" s="26">
        <f t="shared" si="7"/>
        <v>1</v>
      </c>
      <c r="I161" s="31"/>
    </row>
    <row r="162" spans="2:9" ht="17.100000000000001" customHeight="1">
      <c r="B162" s="10"/>
      <c r="C162" s="15"/>
      <c r="D162" s="16" t="s">
        <v>130</v>
      </c>
      <c r="E162" s="17" t="s">
        <v>46</v>
      </c>
      <c r="F162" s="18">
        <v>3262</v>
      </c>
      <c r="G162" s="19">
        <v>3262</v>
      </c>
      <c r="H162" s="26">
        <f t="shared" si="7"/>
        <v>1</v>
      </c>
      <c r="I162" s="31"/>
    </row>
    <row r="163" spans="2:9" ht="22.5">
      <c r="B163" s="10"/>
      <c r="C163" s="11" t="s">
        <v>131</v>
      </c>
      <c r="D163" s="12"/>
      <c r="E163" s="13" t="s">
        <v>132</v>
      </c>
      <c r="F163" s="14">
        <f>F164+F166+F172+F176+F180+F183+F184+F186+F188+F189</f>
        <v>227201</v>
      </c>
      <c r="G163" s="14">
        <f>G164+G166+G172+G176+G180+G183+G184+G186+G188+G189</f>
        <v>223037.38000000003</v>
      </c>
      <c r="H163" s="25">
        <f t="shared" si="7"/>
        <v>0.98167428840542093</v>
      </c>
      <c r="I163" s="35" t="s">
        <v>516</v>
      </c>
    </row>
    <row r="164" spans="2:9" ht="33.75" customHeight="1">
      <c r="B164" s="10"/>
      <c r="C164" s="15"/>
      <c r="D164" s="16" t="s">
        <v>133</v>
      </c>
      <c r="E164" s="17" t="s">
        <v>134</v>
      </c>
      <c r="F164" s="18">
        <f>F165</f>
        <v>25276</v>
      </c>
      <c r="G164" s="18">
        <f>G165</f>
        <v>25270.639999999999</v>
      </c>
      <c r="H164" s="26">
        <f t="shared" si="7"/>
        <v>0.99978794112992564</v>
      </c>
      <c r="I164" s="31" t="s">
        <v>456</v>
      </c>
    </row>
    <row r="165" spans="2:9" ht="17.100000000000001" hidden="1" customHeight="1">
      <c r="B165" s="10"/>
      <c r="C165" s="15"/>
      <c r="D165" s="10"/>
      <c r="E165" s="17" t="s">
        <v>135</v>
      </c>
      <c r="F165" s="18">
        <v>25276</v>
      </c>
      <c r="G165" s="19">
        <v>25270.639999999999</v>
      </c>
      <c r="H165" s="26">
        <f t="shared" si="7"/>
        <v>0.99978794112992564</v>
      </c>
      <c r="I165" s="31"/>
    </row>
    <row r="166" spans="2:9" ht="17.100000000000001" customHeight="1">
      <c r="B166" s="10"/>
      <c r="C166" s="15"/>
      <c r="D166" s="16" t="s">
        <v>136</v>
      </c>
      <c r="E166" s="17" t="s">
        <v>137</v>
      </c>
      <c r="F166" s="18">
        <f>SUM(F167:F171)</f>
        <v>162828</v>
      </c>
      <c r="G166" s="18">
        <f>SUM(G167:G171)</f>
        <v>160664.89000000001</v>
      </c>
      <c r="H166" s="26">
        <f t="shared" si="7"/>
        <v>0.98671536836416351</v>
      </c>
      <c r="I166" s="31"/>
    </row>
    <row r="167" spans="2:9" ht="17.100000000000001" customHeight="1">
      <c r="B167" s="10"/>
      <c r="C167" s="15"/>
      <c r="D167" s="10"/>
      <c r="E167" s="17" t="s">
        <v>138</v>
      </c>
      <c r="F167" s="18">
        <v>144802</v>
      </c>
      <c r="G167" s="19">
        <v>142810.1</v>
      </c>
      <c r="H167" s="26">
        <f t="shared" si="7"/>
        <v>0.98624397453073853</v>
      </c>
      <c r="I167" s="31"/>
    </row>
    <row r="168" spans="2:9" ht="17.100000000000001" customHeight="1">
      <c r="B168" s="10"/>
      <c r="C168" s="15"/>
      <c r="D168" s="10"/>
      <c r="E168" s="17" t="s">
        <v>139</v>
      </c>
      <c r="F168" s="18">
        <v>5200</v>
      </c>
      <c r="G168" s="19">
        <v>5200</v>
      </c>
      <c r="H168" s="26">
        <f t="shared" si="7"/>
        <v>1</v>
      </c>
      <c r="I168" s="31"/>
    </row>
    <row r="169" spans="2:9" ht="16.7" customHeight="1">
      <c r="B169" s="10"/>
      <c r="C169" s="15"/>
      <c r="D169" s="10"/>
      <c r="E169" s="17" t="s">
        <v>140</v>
      </c>
      <c r="F169" s="18">
        <v>2000</v>
      </c>
      <c r="G169" s="19">
        <v>2000</v>
      </c>
      <c r="H169" s="26">
        <f t="shared" si="7"/>
        <v>1</v>
      </c>
      <c r="I169" s="31"/>
    </row>
    <row r="170" spans="2:9" ht="17.100000000000001" customHeight="1">
      <c r="B170" s="10"/>
      <c r="C170" s="15"/>
      <c r="D170" s="10"/>
      <c r="E170" s="17" t="s">
        <v>141</v>
      </c>
      <c r="F170" s="18">
        <v>9936</v>
      </c>
      <c r="G170" s="19">
        <v>9900</v>
      </c>
      <c r="H170" s="26">
        <f t="shared" si="7"/>
        <v>0.99637681159420288</v>
      </c>
      <c r="I170" s="31"/>
    </row>
    <row r="171" spans="2:9" ht="17.100000000000001" customHeight="1">
      <c r="B171" s="10"/>
      <c r="C171" s="15"/>
      <c r="D171" s="10"/>
      <c r="E171" s="17" t="s">
        <v>142</v>
      </c>
      <c r="F171" s="18">
        <v>890</v>
      </c>
      <c r="G171" s="19">
        <v>754.79</v>
      </c>
      <c r="H171" s="26">
        <f t="shared" si="7"/>
        <v>0.8480786516853932</v>
      </c>
      <c r="I171" s="31"/>
    </row>
    <row r="172" spans="2:9" ht="17.100000000000001" customHeight="1">
      <c r="B172" s="10"/>
      <c r="C172" s="15"/>
      <c r="D172" s="16" t="s">
        <v>118</v>
      </c>
      <c r="E172" s="17" t="s">
        <v>49</v>
      </c>
      <c r="F172" s="18">
        <f>SUM(F173:F175)</f>
        <v>10667</v>
      </c>
      <c r="G172" s="18">
        <f>SUM(G173:G175)</f>
        <v>10605.71</v>
      </c>
      <c r="H172" s="26">
        <f t="shared" si="7"/>
        <v>0.99425424205493573</v>
      </c>
      <c r="I172" s="31"/>
    </row>
    <row r="173" spans="2:9" ht="17.100000000000001" customHeight="1">
      <c r="B173" s="10"/>
      <c r="C173" s="15"/>
      <c r="D173" s="10"/>
      <c r="E173" s="17" t="s">
        <v>143</v>
      </c>
      <c r="F173" s="18">
        <v>3967</v>
      </c>
      <c r="G173" s="19">
        <v>3966.71</v>
      </c>
      <c r="H173" s="26">
        <f t="shared" si="7"/>
        <v>0.99992689689942027</v>
      </c>
      <c r="I173" s="31"/>
    </row>
    <row r="174" spans="2:9" ht="17.100000000000001" customHeight="1">
      <c r="B174" s="10"/>
      <c r="C174" s="15"/>
      <c r="D174" s="10"/>
      <c r="E174" s="17" t="s">
        <v>144</v>
      </c>
      <c r="F174" s="18">
        <v>3700</v>
      </c>
      <c r="G174" s="19">
        <v>3639</v>
      </c>
      <c r="H174" s="26">
        <f t="shared" si="7"/>
        <v>0.98351351351351346</v>
      </c>
      <c r="I174" s="31"/>
    </row>
    <row r="175" spans="2:9" ht="16.7" customHeight="1">
      <c r="B175" s="10"/>
      <c r="C175" s="15"/>
      <c r="D175" s="10"/>
      <c r="E175" s="17" t="s">
        <v>145</v>
      </c>
      <c r="F175" s="18">
        <v>3000</v>
      </c>
      <c r="G175" s="19">
        <v>3000</v>
      </c>
      <c r="H175" s="26">
        <f t="shared" si="7"/>
        <v>1</v>
      </c>
      <c r="I175" s="31"/>
    </row>
    <row r="176" spans="2:9" ht="17.100000000000001" customHeight="1">
      <c r="B176" s="10"/>
      <c r="C176" s="15"/>
      <c r="D176" s="16" t="s">
        <v>15</v>
      </c>
      <c r="E176" s="17" t="s">
        <v>16</v>
      </c>
      <c r="F176" s="18">
        <f>SUM(F177:F179)</f>
        <v>7597</v>
      </c>
      <c r="G176" s="18">
        <f>SUM(G177:G179)</f>
        <v>6147.3799999999992</v>
      </c>
      <c r="H176" s="26">
        <f t="shared" si="7"/>
        <v>0.80918520468606014</v>
      </c>
      <c r="I176" s="31"/>
    </row>
    <row r="177" spans="2:9" ht="17.100000000000001" customHeight="1">
      <c r="B177" s="10"/>
      <c r="C177" s="15"/>
      <c r="D177" s="10"/>
      <c r="E177" s="17" t="s">
        <v>146</v>
      </c>
      <c r="F177" s="18">
        <v>2000</v>
      </c>
      <c r="G177" s="19">
        <v>649.72</v>
      </c>
      <c r="H177" s="26">
        <f t="shared" si="7"/>
        <v>0.32486000000000004</v>
      </c>
      <c r="I177" s="31"/>
    </row>
    <row r="178" spans="2:9" ht="17.100000000000001" customHeight="1">
      <c r="B178" s="10"/>
      <c r="C178" s="15"/>
      <c r="D178" s="10"/>
      <c r="E178" s="17" t="s">
        <v>147</v>
      </c>
      <c r="F178" s="18">
        <v>3270</v>
      </c>
      <c r="G178" s="19">
        <v>3171.43</v>
      </c>
      <c r="H178" s="26">
        <f t="shared" si="7"/>
        <v>0.96985626911314982</v>
      </c>
      <c r="I178" s="31"/>
    </row>
    <row r="179" spans="2:9" ht="17.100000000000001" customHeight="1">
      <c r="B179" s="10"/>
      <c r="C179" s="15"/>
      <c r="D179" s="10"/>
      <c r="E179" s="17" t="s">
        <v>148</v>
      </c>
      <c r="F179" s="18">
        <v>2327</v>
      </c>
      <c r="G179" s="19">
        <v>2326.23</v>
      </c>
      <c r="H179" s="26">
        <f t="shared" si="7"/>
        <v>0.99966910184787283</v>
      </c>
      <c r="I179" s="31"/>
    </row>
    <row r="180" spans="2:9" ht="17.100000000000001" customHeight="1">
      <c r="B180" s="10"/>
      <c r="C180" s="15"/>
      <c r="D180" s="16" t="s">
        <v>99</v>
      </c>
      <c r="E180" s="17" t="s">
        <v>67</v>
      </c>
      <c r="F180" s="18">
        <f>F181+F182</f>
        <v>1900</v>
      </c>
      <c r="G180" s="18">
        <f>G181+G182</f>
        <v>1753.1599999999999</v>
      </c>
      <c r="H180" s="26">
        <f t="shared" si="7"/>
        <v>0.92271578947368416</v>
      </c>
      <c r="I180" s="31"/>
    </row>
    <row r="181" spans="2:9" ht="17.100000000000001" customHeight="1">
      <c r="B181" s="10"/>
      <c r="C181" s="15"/>
      <c r="D181" s="10"/>
      <c r="E181" s="17" t="s">
        <v>149</v>
      </c>
      <c r="F181" s="18">
        <v>600</v>
      </c>
      <c r="G181" s="19">
        <v>493.63</v>
      </c>
      <c r="H181" s="26">
        <f t="shared" si="7"/>
        <v>0.82271666666666665</v>
      </c>
      <c r="I181" s="31"/>
    </row>
    <row r="182" spans="2:9" ht="17.100000000000001" customHeight="1">
      <c r="B182" s="10"/>
      <c r="C182" s="15"/>
      <c r="D182" s="10"/>
      <c r="E182" s="17" t="s">
        <v>150</v>
      </c>
      <c r="F182" s="18">
        <v>1300</v>
      </c>
      <c r="G182" s="19">
        <v>1259.53</v>
      </c>
      <c r="H182" s="26">
        <f t="shared" si="7"/>
        <v>0.9688692307692307</v>
      </c>
      <c r="I182" s="31"/>
    </row>
    <row r="183" spans="2:9" ht="22.5" customHeight="1">
      <c r="B183" s="10"/>
      <c r="C183" s="15"/>
      <c r="D183" s="16" t="s">
        <v>151</v>
      </c>
      <c r="E183" s="17" t="s">
        <v>152</v>
      </c>
      <c r="F183" s="18">
        <v>1100</v>
      </c>
      <c r="G183" s="19">
        <v>1018.09</v>
      </c>
      <c r="H183" s="26">
        <f t="shared" si="7"/>
        <v>0.92553636363636371</v>
      </c>
      <c r="I183" s="31"/>
    </row>
    <row r="184" spans="2:9" ht="17.100000000000001" customHeight="1">
      <c r="B184" s="10"/>
      <c r="C184" s="15"/>
      <c r="D184" s="16" t="s">
        <v>153</v>
      </c>
      <c r="E184" s="17" t="s">
        <v>84</v>
      </c>
      <c r="F184" s="18">
        <f>F185</f>
        <v>400</v>
      </c>
      <c r="G184" s="18">
        <f>G185</f>
        <v>390.36</v>
      </c>
      <c r="H184" s="26">
        <f t="shared" ref="H184" si="8">G184/F184</f>
        <v>0.97589999999999999</v>
      </c>
      <c r="I184" s="31"/>
    </row>
    <row r="185" spans="2:9" ht="17.100000000000001" customHeight="1">
      <c r="B185" s="10"/>
      <c r="C185" s="15"/>
      <c r="D185" s="10"/>
      <c r="E185" s="17" t="s">
        <v>457</v>
      </c>
      <c r="F185" s="18">
        <v>400</v>
      </c>
      <c r="G185" s="19">
        <v>390.36</v>
      </c>
      <c r="H185" s="26">
        <f t="shared" ref="H185:H212" si="9">G185/F185</f>
        <v>0.97589999999999999</v>
      </c>
      <c r="I185" s="31"/>
    </row>
    <row r="186" spans="2:9" ht="22.5">
      <c r="B186" s="10"/>
      <c r="C186" s="15"/>
      <c r="D186" s="16" t="s">
        <v>17</v>
      </c>
      <c r="E186" s="17" t="s">
        <v>18</v>
      </c>
      <c r="F186" s="18">
        <f>F187</f>
        <v>15804</v>
      </c>
      <c r="G186" s="18">
        <f>G187</f>
        <v>15595.17</v>
      </c>
      <c r="H186" s="26">
        <f t="shared" si="9"/>
        <v>0.98678625664388764</v>
      </c>
      <c r="I186" s="31" t="s">
        <v>458</v>
      </c>
    </row>
    <row r="187" spans="2:9" ht="17.100000000000001" hidden="1" customHeight="1">
      <c r="B187" s="10"/>
      <c r="C187" s="15"/>
      <c r="D187" s="10"/>
      <c r="E187" s="17" t="s">
        <v>154</v>
      </c>
      <c r="F187" s="18">
        <v>15804</v>
      </c>
      <c r="G187" s="19">
        <v>15595.17</v>
      </c>
      <c r="H187" s="26">
        <f t="shared" si="9"/>
        <v>0.98678625664388764</v>
      </c>
      <c r="I187" s="31"/>
    </row>
    <row r="188" spans="2:9" ht="22.5" customHeight="1">
      <c r="B188" s="10"/>
      <c r="C188" s="15"/>
      <c r="D188" s="16" t="s">
        <v>155</v>
      </c>
      <c r="E188" s="17" t="s">
        <v>93</v>
      </c>
      <c r="F188" s="18">
        <v>549</v>
      </c>
      <c r="G188" s="19">
        <v>549</v>
      </c>
      <c r="H188" s="26">
        <f t="shared" si="9"/>
        <v>1</v>
      </c>
      <c r="I188" s="31"/>
    </row>
    <row r="189" spans="2:9" ht="17.100000000000001" customHeight="1">
      <c r="B189" s="10"/>
      <c r="C189" s="15"/>
      <c r="D189" s="16" t="s">
        <v>156</v>
      </c>
      <c r="E189" s="17" t="s">
        <v>157</v>
      </c>
      <c r="F189" s="18">
        <v>1080</v>
      </c>
      <c r="G189" s="19">
        <v>1042.98</v>
      </c>
      <c r="H189" s="26">
        <f t="shared" si="9"/>
        <v>0.96572222222222226</v>
      </c>
      <c r="I189" s="31"/>
    </row>
    <row r="190" spans="2:9" ht="22.5">
      <c r="B190" s="10"/>
      <c r="C190" s="11" t="s">
        <v>158</v>
      </c>
      <c r="D190" s="12"/>
      <c r="E190" s="13" t="s">
        <v>159</v>
      </c>
      <c r="F190" s="14">
        <f>SUM(F191:F212)</f>
        <v>3859279</v>
      </c>
      <c r="G190" s="14">
        <f>SUM(G191:G212)</f>
        <v>3857947.2499999995</v>
      </c>
      <c r="H190" s="25">
        <f t="shared" si="9"/>
        <v>0.99965492259046307</v>
      </c>
      <c r="I190" s="35" t="s">
        <v>517</v>
      </c>
    </row>
    <row r="191" spans="2:9" ht="17.100000000000001" customHeight="1">
      <c r="B191" s="10"/>
      <c r="C191" s="15"/>
      <c r="D191" s="16" t="s">
        <v>160</v>
      </c>
      <c r="E191" s="17" t="s">
        <v>24</v>
      </c>
      <c r="F191" s="18">
        <v>9445</v>
      </c>
      <c r="G191" s="19">
        <v>9444.73</v>
      </c>
      <c r="H191" s="26">
        <f t="shared" si="9"/>
        <v>0.99997141344626783</v>
      </c>
      <c r="I191" s="31"/>
    </row>
    <row r="192" spans="2:9" ht="17.100000000000001" customHeight="1">
      <c r="B192" s="10"/>
      <c r="C192" s="15"/>
      <c r="D192" s="16" t="s">
        <v>128</v>
      </c>
      <c r="E192" s="17" t="s">
        <v>31</v>
      </c>
      <c r="F192" s="18">
        <v>2464373</v>
      </c>
      <c r="G192" s="19">
        <v>2463896.41</v>
      </c>
      <c r="H192" s="26">
        <f t="shared" si="9"/>
        <v>0.99980660800942067</v>
      </c>
      <c r="I192" s="31"/>
    </row>
    <row r="193" spans="2:9" ht="17.100000000000001" customHeight="1">
      <c r="B193" s="10"/>
      <c r="C193" s="15"/>
      <c r="D193" s="16" t="s">
        <v>161</v>
      </c>
      <c r="E193" s="17" t="s">
        <v>162</v>
      </c>
      <c r="F193" s="18">
        <v>200684</v>
      </c>
      <c r="G193" s="19">
        <v>200635.09</v>
      </c>
      <c r="H193" s="26">
        <f t="shared" si="9"/>
        <v>0.99975628351039447</v>
      </c>
      <c r="I193" s="31"/>
    </row>
    <row r="194" spans="2:9" ht="17.100000000000001" customHeight="1">
      <c r="B194" s="10"/>
      <c r="C194" s="15"/>
      <c r="D194" s="16" t="s">
        <v>129</v>
      </c>
      <c r="E194" s="17" t="s">
        <v>40</v>
      </c>
      <c r="F194" s="18">
        <v>339322</v>
      </c>
      <c r="G194" s="19">
        <v>339321.08</v>
      </c>
      <c r="H194" s="26">
        <f t="shared" si="9"/>
        <v>0.9999972887110179</v>
      </c>
      <c r="I194" s="31"/>
    </row>
    <row r="195" spans="2:9" ht="17.100000000000001" customHeight="1">
      <c r="B195" s="10"/>
      <c r="C195" s="15"/>
      <c r="D195" s="16" t="s">
        <v>130</v>
      </c>
      <c r="E195" s="17" t="s">
        <v>46</v>
      </c>
      <c r="F195" s="18">
        <v>64585</v>
      </c>
      <c r="G195" s="19">
        <v>64584.75</v>
      </c>
      <c r="H195" s="26">
        <f t="shared" si="9"/>
        <v>0.99999612913215141</v>
      </c>
      <c r="I195" s="31"/>
    </row>
    <row r="196" spans="2:9" ht="22.5" customHeight="1">
      <c r="B196" s="10"/>
      <c r="C196" s="15"/>
      <c r="D196" s="16" t="s">
        <v>163</v>
      </c>
      <c r="E196" s="17" t="s">
        <v>164</v>
      </c>
      <c r="F196" s="18">
        <v>7835</v>
      </c>
      <c r="G196" s="19">
        <v>7835</v>
      </c>
      <c r="H196" s="26">
        <f t="shared" si="9"/>
        <v>1</v>
      </c>
      <c r="I196" s="31"/>
    </row>
    <row r="197" spans="2:9" ht="17.100000000000001" customHeight="1">
      <c r="B197" s="10"/>
      <c r="C197" s="15"/>
      <c r="D197" s="16" t="s">
        <v>118</v>
      </c>
      <c r="E197" s="17" t="s">
        <v>49</v>
      </c>
      <c r="F197" s="18">
        <v>28665</v>
      </c>
      <c r="G197" s="19">
        <v>28664.959999999999</v>
      </c>
      <c r="H197" s="26">
        <f t="shared" si="9"/>
        <v>0.99999860457003309</v>
      </c>
      <c r="I197" s="31"/>
    </row>
    <row r="198" spans="2:9" ht="16.7" customHeight="1">
      <c r="B198" s="10"/>
      <c r="C198" s="15"/>
      <c r="D198" s="16" t="s">
        <v>15</v>
      </c>
      <c r="E198" s="17" t="s">
        <v>16</v>
      </c>
      <c r="F198" s="18">
        <v>151002</v>
      </c>
      <c r="G198" s="19">
        <v>151001.07</v>
      </c>
      <c r="H198" s="26">
        <f t="shared" si="9"/>
        <v>0.99999384114117695</v>
      </c>
      <c r="I198" s="31"/>
    </row>
    <row r="199" spans="2:9" ht="18" customHeight="1">
      <c r="B199" s="10"/>
      <c r="C199" s="15"/>
      <c r="D199" s="16" t="s">
        <v>165</v>
      </c>
      <c r="E199" s="17" t="s">
        <v>63</v>
      </c>
      <c r="F199" s="18">
        <v>105978</v>
      </c>
      <c r="G199" s="19">
        <v>105977.88</v>
      </c>
      <c r="H199" s="26">
        <f t="shared" si="9"/>
        <v>0.99999886768952051</v>
      </c>
      <c r="I199" s="31"/>
    </row>
    <row r="200" spans="2:9" ht="17.100000000000001" customHeight="1">
      <c r="B200" s="10"/>
      <c r="C200" s="15"/>
      <c r="D200" s="16" t="s">
        <v>166</v>
      </c>
      <c r="E200" s="17" t="s">
        <v>167</v>
      </c>
      <c r="F200" s="18">
        <v>9180</v>
      </c>
      <c r="G200" s="19">
        <v>9180</v>
      </c>
      <c r="H200" s="26">
        <f t="shared" si="9"/>
        <v>1</v>
      </c>
      <c r="I200" s="31"/>
    </row>
    <row r="201" spans="2:9" ht="17.100000000000001" customHeight="1">
      <c r="B201" s="10"/>
      <c r="C201" s="15"/>
      <c r="D201" s="16" t="s">
        <v>99</v>
      </c>
      <c r="E201" s="17" t="s">
        <v>67</v>
      </c>
      <c r="F201" s="18">
        <v>202648</v>
      </c>
      <c r="G201" s="19">
        <v>202456.66</v>
      </c>
      <c r="H201" s="26">
        <f t="shared" si="9"/>
        <v>0.99905580119221504</v>
      </c>
      <c r="I201" s="31"/>
    </row>
    <row r="202" spans="2:9" ht="17.100000000000001" customHeight="1">
      <c r="B202" s="10"/>
      <c r="C202" s="15"/>
      <c r="D202" s="16" t="s">
        <v>168</v>
      </c>
      <c r="E202" s="17" t="s">
        <v>77</v>
      </c>
      <c r="F202" s="18">
        <v>6821</v>
      </c>
      <c r="G202" s="19">
        <v>6820.24</v>
      </c>
      <c r="H202" s="26">
        <f t="shared" si="9"/>
        <v>0.99988857938718656</v>
      </c>
      <c r="I202" s="31"/>
    </row>
    <row r="203" spans="2:9" ht="22.5" customHeight="1">
      <c r="B203" s="10"/>
      <c r="C203" s="15"/>
      <c r="D203" s="16" t="s">
        <v>151</v>
      </c>
      <c r="E203" s="17" t="s">
        <v>152</v>
      </c>
      <c r="F203" s="18">
        <v>16438</v>
      </c>
      <c r="G203" s="19">
        <v>16437.03</v>
      </c>
      <c r="H203" s="26">
        <f t="shared" si="9"/>
        <v>0.99994099038812501</v>
      </c>
      <c r="I203" s="31"/>
    </row>
    <row r="204" spans="2:9" ht="22.5" customHeight="1">
      <c r="B204" s="10"/>
      <c r="C204" s="15"/>
      <c r="D204" s="16" t="s">
        <v>169</v>
      </c>
      <c r="E204" s="17" t="s">
        <v>81</v>
      </c>
      <c r="F204" s="18">
        <v>44622</v>
      </c>
      <c r="G204" s="19">
        <v>44500.42</v>
      </c>
      <c r="H204" s="26">
        <f t="shared" si="9"/>
        <v>0.99727533503652899</v>
      </c>
      <c r="I204" s="31"/>
    </row>
    <row r="205" spans="2:9" ht="16.7" customHeight="1">
      <c r="B205" s="10"/>
      <c r="C205" s="15"/>
      <c r="D205" s="16" t="s">
        <v>153</v>
      </c>
      <c r="E205" s="17" t="s">
        <v>84</v>
      </c>
      <c r="F205" s="18">
        <v>26635</v>
      </c>
      <c r="G205" s="19">
        <v>26258.98</v>
      </c>
      <c r="H205" s="26">
        <f t="shared" si="9"/>
        <v>0.98588248545147361</v>
      </c>
      <c r="I205" s="31"/>
    </row>
    <row r="206" spans="2:9" ht="17.100000000000001" customHeight="1">
      <c r="B206" s="10"/>
      <c r="C206" s="15"/>
      <c r="D206" s="16" t="s">
        <v>170</v>
      </c>
      <c r="E206" s="17" t="s">
        <v>171</v>
      </c>
      <c r="F206" s="18">
        <v>5050</v>
      </c>
      <c r="G206" s="19">
        <v>4951.1499999999996</v>
      </c>
      <c r="H206" s="26">
        <f t="shared" si="9"/>
        <v>0.98042574257425741</v>
      </c>
      <c r="I206" s="31"/>
    </row>
    <row r="207" spans="2:9" ht="17.100000000000001" customHeight="1">
      <c r="B207" s="10"/>
      <c r="C207" s="15"/>
      <c r="D207" s="16" t="s">
        <v>17</v>
      </c>
      <c r="E207" s="17" t="s">
        <v>18</v>
      </c>
      <c r="F207" s="18">
        <v>3700</v>
      </c>
      <c r="G207" s="19">
        <v>3700</v>
      </c>
      <c r="H207" s="26">
        <f t="shared" si="9"/>
        <v>1</v>
      </c>
      <c r="I207" s="31"/>
    </row>
    <row r="208" spans="2:9" ht="17.100000000000001" customHeight="1">
      <c r="B208" s="10"/>
      <c r="C208" s="15"/>
      <c r="D208" s="16" t="s">
        <v>172</v>
      </c>
      <c r="E208" s="17" t="s">
        <v>173</v>
      </c>
      <c r="F208" s="18">
        <v>95140</v>
      </c>
      <c r="G208" s="19">
        <v>95140</v>
      </c>
      <c r="H208" s="26">
        <f t="shared" si="9"/>
        <v>1</v>
      </c>
      <c r="I208" s="31"/>
    </row>
    <row r="209" spans="2:9" ht="16.7" customHeight="1">
      <c r="B209" s="10"/>
      <c r="C209" s="15"/>
      <c r="D209" s="16" t="s">
        <v>174</v>
      </c>
      <c r="E209" s="17" t="s">
        <v>175</v>
      </c>
      <c r="F209" s="18">
        <v>11534</v>
      </c>
      <c r="G209" s="19">
        <v>11533.06</v>
      </c>
      <c r="H209" s="26">
        <f t="shared" si="9"/>
        <v>0.99991850182070396</v>
      </c>
      <c r="I209" s="31"/>
    </row>
    <row r="210" spans="2:9" ht="22.5" customHeight="1">
      <c r="B210" s="10"/>
      <c r="C210" s="15"/>
      <c r="D210" s="16" t="s">
        <v>176</v>
      </c>
      <c r="E210" s="17" t="s">
        <v>177</v>
      </c>
      <c r="F210" s="18">
        <v>19300</v>
      </c>
      <c r="G210" s="19">
        <v>19288</v>
      </c>
      <c r="H210" s="26">
        <f t="shared" si="9"/>
        <v>0.99937823834196893</v>
      </c>
      <c r="I210" s="31"/>
    </row>
    <row r="211" spans="2:9" ht="22.5">
      <c r="B211" s="10"/>
      <c r="C211" s="15"/>
      <c r="D211" s="16" t="s">
        <v>155</v>
      </c>
      <c r="E211" s="17" t="s">
        <v>93</v>
      </c>
      <c r="F211" s="18">
        <v>7069</v>
      </c>
      <c r="G211" s="19">
        <v>7068.34</v>
      </c>
      <c r="H211" s="26">
        <f t="shared" si="9"/>
        <v>0.99990663460178242</v>
      </c>
      <c r="I211" s="31"/>
    </row>
    <row r="212" spans="2:9" ht="17.100000000000001" customHeight="1">
      <c r="B212" s="10"/>
      <c r="C212" s="15"/>
      <c r="D212" s="16" t="s">
        <v>156</v>
      </c>
      <c r="E212" s="17" t="s">
        <v>157</v>
      </c>
      <c r="F212" s="18">
        <v>39253</v>
      </c>
      <c r="G212" s="19">
        <v>39252.400000000001</v>
      </c>
      <c r="H212" s="26">
        <f t="shared" si="9"/>
        <v>0.99998471454411131</v>
      </c>
      <c r="I212" s="31"/>
    </row>
    <row r="213" spans="2:9" ht="27" customHeight="1">
      <c r="B213" s="10"/>
      <c r="C213" s="11" t="s">
        <v>178</v>
      </c>
      <c r="D213" s="12"/>
      <c r="E213" s="13" t="s">
        <v>179</v>
      </c>
      <c r="F213" s="14">
        <f>SUM(F214:F217)</f>
        <v>8827</v>
      </c>
      <c r="G213" s="14">
        <f>SUM(G214:G217)</f>
        <v>8826.18</v>
      </c>
      <c r="H213" s="25">
        <f t="shared" ref="H213:H220" si="10">G213/F213</f>
        <v>0.99990710320607235</v>
      </c>
      <c r="I213" s="35" t="s">
        <v>536</v>
      </c>
    </row>
    <row r="214" spans="2:9" ht="16.7" customHeight="1">
      <c r="B214" s="10"/>
      <c r="C214" s="15"/>
      <c r="D214" s="16" t="s">
        <v>160</v>
      </c>
      <c r="E214" s="17" t="s">
        <v>24</v>
      </c>
      <c r="F214" s="18">
        <v>6679</v>
      </c>
      <c r="G214" s="19">
        <v>6679</v>
      </c>
      <c r="H214" s="26">
        <f t="shared" si="10"/>
        <v>1</v>
      </c>
      <c r="I214" s="31"/>
    </row>
    <row r="215" spans="2:9" ht="17.100000000000001" customHeight="1">
      <c r="B215" s="10"/>
      <c r="C215" s="15"/>
      <c r="D215" s="16" t="s">
        <v>129</v>
      </c>
      <c r="E215" s="17" t="s">
        <v>40</v>
      </c>
      <c r="F215" s="18">
        <v>1140</v>
      </c>
      <c r="G215" s="19">
        <v>1139.6600000000001</v>
      </c>
      <c r="H215" s="26">
        <f t="shared" si="10"/>
        <v>0.99970175438596498</v>
      </c>
      <c r="I215" s="31"/>
    </row>
    <row r="216" spans="2:9" ht="17.100000000000001" customHeight="1">
      <c r="B216" s="10"/>
      <c r="C216" s="15"/>
      <c r="D216" s="16" t="s">
        <v>130</v>
      </c>
      <c r="E216" s="17" t="s">
        <v>46</v>
      </c>
      <c r="F216" s="18">
        <v>184</v>
      </c>
      <c r="G216" s="19">
        <v>183.82</v>
      </c>
      <c r="H216" s="26">
        <f t="shared" si="10"/>
        <v>0.99902173913043479</v>
      </c>
      <c r="I216" s="31"/>
    </row>
    <row r="217" spans="2:9" ht="17.100000000000001" customHeight="1">
      <c r="B217" s="10"/>
      <c r="C217" s="15"/>
      <c r="D217" s="16" t="s">
        <v>118</v>
      </c>
      <c r="E217" s="17" t="s">
        <v>49</v>
      </c>
      <c r="F217" s="18">
        <v>824</v>
      </c>
      <c r="G217" s="19">
        <v>823.7</v>
      </c>
      <c r="H217" s="26">
        <f t="shared" si="10"/>
        <v>0.99963592233009713</v>
      </c>
      <c r="I217" s="31"/>
    </row>
    <row r="218" spans="2:9" ht="56.25">
      <c r="B218" s="10"/>
      <c r="C218" s="11" t="s">
        <v>180</v>
      </c>
      <c r="D218" s="12"/>
      <c r="E218" s="13" t="s">
        <v>181</v>
      </c>
      <c r="F218" s="14">
        <f>F219+F220+F223+F227+F228+F231+F235+F236+F239+F244+F245+F249+F255+F256+F260+F266</f>
        <v>281905</v>
      </c>
      <c r="G218" s="14">
        <f>G219+G220+G223+G227+G228+G231+G235+G236+G239+G244+G245+G249+G255+G256+G260+G266</f>
        <v>266716.45</v>
      </c>
      <c r="H218" s="25">
        <f t="shared" si="10"/>
        <v>0.94612174314041964</v>
      </c>
      <c r="I218" s="35" t="s">
        <v>459</v>
      </c>
    </row>
    <row r="219" spans="2:9" ht="16.7" customHeight="1">
      <c r="B219" s="10"/>
      <c r="C219" s="15"/>
      <c r="D219" s="16" t="s">
        <v>129</v>
      </c>
      <c r="E219" s="17" t="s">
        <v>40</v>
      </c>
      <c r="F219" s="18">
        <v>430</v>
      </c>
      <c r="G219" s="19">
        <v>425.32</v>
      </c>
      <c r="H219" s="26">
        <f t="shared" si="10"/>
        <v>0.9891162790697674</v>
      </c>
      <c r="I219" s="31"/>
    </row>
    <row r="220" spans="2:9" ht="17.100000000000001" customHeight="1">
      <c r="B220" s="10"/>
      <c r="C220" s="15"/>
      <c r="D220" s="16" t="s">
        <v>182</v>
      </c>
      <c r="E220" s="17" t="s">
        <v>40</v>
      </c>
      <c r="F220" s="18">
        <f>SUM(F221:F222)</f>
        <v>351</v>
      </c>
      <c r="G220" s="18">
        <f>SUM(G221:G222)</f>
        <v>350.51</v>
      </c>
      <c r="H220" s="26">
        <f t="shared" si="10"/>
        <v>0.99860398860398858</v>
      </c>
      <c r="I220" s="31"/>
    </row>
    <row r="221" spans="2:9" ht="17.100000000000001" hidden="1" customHeight="1">
      <c r="B221" s="10"/>
      <c r="C221" s="15"/>
      <c r="D221" s="10"/>
      <c r="E221" s="17" t="s">
        <v>183</v>
      </c>
      <c r="F221" s="18" t="s">
        <v>69</v>
      </c>
      <c r="G221" s="19">
        <v>0</v>
      </c>
      <c r="H221" s="26">
        <v>0</v>
      </c>
      <c r="I221" s="31"/>
    </row>
    <row r="222" spans="2:9" ht="17.100000000000001" hidden="1" customHeight="1">
      <c r="B222" s="10"/>
      <c r="C222" s="15"/>
      <c r="D222" s="10"/>
      <c r="E222" s="17" t="s">
        <v>460</v>
      </c>
      <c r="F222" s="18">
        <v>351</v>
      </c>
      <c r="G222" s="19">
        <v>350.51</v>
      </c>
      <c r="H222" s="26">
        <f>G222/F222</f>
        <v>0.99860398860398858</v>
      </c>
      <c r="I222" s="31"/>
    </row>
    <row r="223" spans="2:9" ht="17.100000000000001" customHeight="1">
      <c r="B223" s="10"/>
      <c r="C223" s="15"/>
      <c r="D223" s="16" t="s">
        <v>44</v>
      </c>
      <c r="E223" s="17" t="s">
        <v>40</v>
      </c>
      <c r="F223" s="18">
        <f>SUM(F224:F226)</f>
        <v>62</v>
      </c>
      <c r="G223" s="18">
        <f>SUM(G224:G226)</f>
        <v>61.81</v>
      </c>
      <c r="H223" s="26">
        <f>G223/F223</f>
        <v>0.99693548387096775</v>
      </c>
      <c r="I223" s="31"/>
    </row>
    <row r="224" spans="2:9" ht="17.100000000000001" hidden="1" customHeight="1">
      <c r="B224" s="10"/>
      <c r="C224" s="15"/>
      <c r="D224" s="10"/>
      <c r="E224" s="17" t="s">
        <v>183</v>
      </c>
      <c r="F224" s="18" t="s">
        <v>69</v>
      </c>
      <c r="G224" s="19">
        <v>0</v>
      </c>
      <c r="H224" s="26">
        <v>0</v>
      </c>
      <c r="I224" s="31"/>
    </row>
    <row r="225" spans="2:9" ht="17.100000000000001" hidden="1" customHeight="1">
      <c r="B225" s="10"/>
      <c r="C225" s="15"/>
      <c r="D225" s="10"/>
      <c r="E225" s="17" t="s">
        <v>461</v>
      </c>
      <c r="F225" s="18">
        <v>41</v>
      </c>
      <c r="G225" s="19">
        <v>40.53</v>
      </c>
      <c r="H225" s="26">
        <f>G225/F225</f>
        <v>0.98853658536585365</v>
      </c>
      <c r="I225" s="31"/>
    </row>
    <row r="226" spans="2:9" ht="17.100000000000001" hidden="1" customHeight="1">
      <c r="B226" s="10"/>
      <c r="C226" s="15"/>
      <c r="D226" s="10"/>
      <c r="E226" s="17" t="s">
        <v>462</v>
      </c>
      <c r="F226" s="18">
        <v>21</v>
      </c>
      <c r="G226" s="19">
        <v>21.28</v>
      </c>
      <c r="H226" s="26">
        <f>G226/F226</f>
        <v>1.0133333333333334</v>
      </c>
      <c r="I226" s="31"/>
    </row>
    <row r="227" spans="2:9" ht="17.100000000000001" customHeight="1">
      <c r="B227" s="10"/>
      <c r="C227" s="15"/>
      <c r="D227" s="16" t="s">
        <v>130</v>
      </c>
      <c r="E227" s="17" t="s">
        <v>46</v>
      </c>
      <c r="F227" s="18">
        <v>70</v>
      </c>
      <c r="G227" s="19">
        <v>68.599999999999994</v>
      </c>
      <c r="H227" s="26">
        <f>G227/F227</f>
        <v>0.97999999999999987</v>
      </c>
      <c r="I227" s="31"/>
    </row>
    <row r="228" spans="2:9" ht="17.100000000000001" customHeight="1">
      <c r="B228" s="10"/>
      <c r="C228" s="15"/>
      <c r="D228" s="16" t="s">
        <v>184</v>
      </c>
      <c r="E228" s="17" t="s">
        <v>46</v>
      </c>
      <c r="F228" s="18">
        <f>SUM(F229:F230)</f>
        <v>57</v>
      </c>
      <c r="G228" s="18">
        <f>SUM(G229:G230)</f>
        <v>49.98</v>
      </c>
      <c r="H228" s="26">
        <f>G228/F228</f>
        <v>0.87684210526315787</v>
      </c>
      <c r="I228" s="31"/>
    </row>
    <row r="229" spans="2:9" ht="16.7" hidden="1" customHeight="1">
      <c r="B229" s="10"/>
      <c r="C229" s="15"/>
      <c r="D229" s="10"/>
      <c r="E229" s="17" t="s">
        <v>183</v>
      </c>
      <c r="F229" s="18" t="s">
        <v>69</v>
      </c>
      <c r="G229" s="19">
        <v>0</v>
      </c>
      <c r="H229" s="26">
        <v>0</v>
      </c>
      <c r="I229" s="31"/>
    </row>
    <row r="230" spans="2:9" ht="17.100000000000001" hidden="1" customHeight="1">
      <c r="B230" s="10"/>
      <c r="C230" s="15"/>
      <c r="D230" s="10"/>
      <c r="E230" s="17" t="s">
        <v>460</v>
      </c>
      <c r="F230" s="18">
        <v>57</v>
      </c>
      <c r="G230" s="19">
        <v>49.98</v>
      </c>
      <c r="H230" s="26">
        <f>G230/F230</f>
        <v>0.87684210526315787</v>
      </c>
      <c r="I230" s="31"/>
    </row>
    <row r="231" spans="2:9" ht="17.100000000000001" customHeight="1">
      <c r="B231" s="10"/>
      <c r="C231" s="15"/>
      <c r="D231" s="16" t="s">
        <v>47</v>
      </c>
      <c r="E231" s="17" t="s">
        <v>46</v>
      </c>
      <c r="F231" s="18">
        <f>SUM(F232:F234)</f>
        <v>10</v>
      </c>
      <c r="G231" s="18">
        <f>SUM(G232:G234)</f>
        <v>8.82</v>
      </c>
      <c r="H231" s="26">
        <f>G231/F231</f>
        <v>0.88200000000000001</v>
      </c>
      <c r="I231" s="31"/>
    </row>
    <row r="232" spans="2:9" ht="17.100000000000001" hidden="1" customHeight="1">
      <c r="B232" s="10"/>
      <c r="C232" s="15"/>
      <c r="D232" s="10"/>
      <c r="E232" s="17" t="s">
        <v>183</v>
      </c>
      <c r="F232" s="18" t="s">
        <v>69</v>
      </c>
      <c r="G232" s="19">
        <v>0</v>
      </c>
      <c r="H232" s="26">
        <v>0</v>
      </c>
      <c r="I232" s="31"/>
    </row>
    <row r="233" spans="2:9" ht="17.100000000000001" hidden="1" customHeight="1">
      <c r="B233" s="10"/>
      <c r="C233" s="15"/>
      <c r="D233" s="10"/>
      <c r="E233" s="17" t="s">
        <v>461</v>
      </c>
      <c r="F233" s="18">
        <v>7</v>
      </c>
      <c r="G233" s="19">
        <v>5.88</v>
      </c>
      <c r="H233" s="26">
        <f t="shared" ref="H233:H245" si="11">G233/F233</f>
        <v>0.84</v>
      </c>
      <c r="I233" s="31"/>
    </row>
    <row r="234" spans="2:9" ht="17.100000000000001" hidden="1" customHeight="1">
      <c r="B234" s="10"/>
      <c r="C234" s="15"/>
      <c r="D234" s="10"/>
      <c r="E234" s="17" t="s">
        <v>462</v>
      </c>
      <c r="F234" s="18">
        <v>3</v>
      </c>
      <c r="G234" s="19">
        <v>2.94</v>
      </c>
      <c r="H234" s="26">
        <f t="shared" si="11"/>
        <v>0.98</v>
      </c>
      <c r="I234" s="31"/>
    </row>
    <row r="235" spans="2:9" ht="16.7" customHeight="1">
      <c r="B235" s="10"/>
      <c r="C235" s="15"/>
      <c r="D235" s="16" t="s">
        <v>118</v>
      </c>
      <c r="E235" s="17" t="s">
        <v>49</v>
      </c>
      <c r="F235" s="18">
        <v>2881</v>
      </c>
      <c r="G235" s="19">
        <v>2880.28</v>
      </c>
      <c r="H235" s="26">
        <f t="shared" si="11"/>
        <v>0.99975008677542532</v>
      </c>
      <c r="I235" s="31"/>
    </row>
    <row r="236" spans="2:9" ht="25.5" customHeight="1">
      <c r="B236" s="10"/>
      <c r="C236" s="15"/>
      <c r="D236" s="16" t="s">
        <v>185</v>
      </c>
      <c r="E236" s="17" t="s">
        <v>49</v>
      </c>
      <c r="F236" s="18">
        <f>SUM(F237:F238)</f>
        <v>9452</v>
      </c>
      <c r="G236" s="18">
        <f>SUM(G237:G238)</f>
        <v>4844.9400000000005</v>
      </c>
      <c r="H236" s="26">
        <f t="shared" si="11"/>
        <v>0.51258358019466788</v>
      </c>
      <c r="I236" s="31" t="s">
        <v>537</v>
      </c>
    </row>
    <row r="237" spans="2:9" ht="17.100000000000001" hidden="1" customHeight="1">
      <c r="B237" s="10"/>
      <c r="C237" s="15"/>
      <c r="D237" s="10"/>
      <c r="E237" s="17" t="s">
        <v>463</v>
      </c>
      <c r="F237" s="18">
        <v>2465</v>
      </c>
      <c r="G237" s="19">
        <v>2465</v>
      </c>
      <c r="H237" s="26">
        <f t="shared" si="11"/>
        <v>1</v>
      </c>
      <c r="I237" s="31"/>
    </row>
    <row r="238" spans="2:9" hidden="1">
      <c r="B238" s="10"/>
      <c r="C238" s="15"/>
      <c r="D238" s="10"/>
      <c r="E238" s="17" t="s">
        <v>460</v>
      </c>
      <c r="F238" s="18">
        <v>6987</v>
      </c>
      <c r="G238" s="19">
        <v>2379.94</v>
      </c>
      <c r="H238" s="34">
        <f t="shared" si="11"/>
        <v>0.34062401602976961</v>
      </c>
      <c r="I238" s="31"/>
    </row>
    <row r="239" spans="2:9" ht="33.75">
      <c r="B239" s="10"/>
      <c r="C239" s="15"/>
      <c r="D239" s="16" t="s">
        <v>55</v>
      </c>
      <c r="E239" s="17" t="s">
        <v>49</v>
      </c>
      <c r="F239" s="18">
        <f>SUM(F240:F243)</f>
        <v>1668</v>
      </c>
      <c r="G239" s="18">
        <f>SUM(G240:G243)</f>
        <v>854.49</v>
      </c>
      <c r="H239" s="26">
        <f t="shared" si="11"/>
        <v>0.51228417266187054</v>
      </c>
      <c r="I239" s="31" t="s">
        <v>537</v>
      </c>
    </row>
    <row r="240" spans="2:9" ht="17.100000000000001" hidden="1" customHeight="1">
      <c r="B240" s="10"/>
      <c r="C240" s="15"/>
      <c r="D240" s="10"/>
      <c r="E240" s="17" t="s">
        <v>464</v>
      </c>
      <c r="F240" s="18">
        <v>290</v>
      </c>
      <c r="G240" s="19">
        <v>289.5</v>
      </c>
      <c r="H240" s="26">
        <f t="shared" si="11"/>
        <v>0.99827586206896557</v>
      </c>
      <c r="I240" s="31"/>
    </row>
    <row r="241" spans="2:9" ht="16.7" hidden="1" customHeight="1">
      <c r="B241" s="10"/>
      <c r="C241" s="15"/>
      <c r="D241" s="10"/>
      <c r="E241" s="17" t="s">
        <v>465</v>
      </c>
      <c r="F241" s="18">
        <v>145</v>
      </c>
      <c r="G241" s="19">
        <v>145</v>
      </c>
      <c r="H241" s="26">
        <f t="shared" si="11"/>
        <v>1</v>
      </c>
      <c r="I241" s="31"/>
    </row>
    <row r="242" spans="2:9" ht="17.100000000000001" hidden="1" customHeight="1">
      <c r="B242" s="10"/>
      <c r="C242" s="15"/>
      <c r="D242" s="10"/>
      <c r="E242" s="17" t="s">
        <v>461</v>
      </c>
      <c r="F242" s="18">
        <v>822</v>
      </c>
      <c r="G242" s="19">
        <v>280</v>
      </c>
      <c r="H242" s="34">
        <f t="shared" si="11"/>
        <v>0.34063260340632601</v>
      </c>
      <c r="I242" s="53"/>
    </row>
    <row r="243" spans="2:9" ht="17.100000000000001" hidden="1" customHeight="1">
      <c r="B243" s="10"/>
      <c r="C243" s="15"/>
      <c r="D243" s="10"/>
      <c r="E243" s="17" t="s">
        <v>462</v>
      </c>
      <c r="F243" s="18">
        <v>411</v>
      </c>
      <c r="G243" s="19">
        <v>139.99</v>
      </c>
      <c r="H243" s="34">
        <f t="shared" si="11"/>
        <v>0.34060827250608272</v>
      </c>
      <c r="I243" s="55"/>
    </row>
    <row r="244" spans="2:9" ht="17.100000000000001" customHeight="1">
      <c r="B244" s="10"/>
      <c r="C244" s="15"/>
      <c r="D244" s="16" t="s">
        <v>15</v>
      </c>
      <c r="E244" s="17" t="s">
        <v>16</v>
      </c>
      <c r="F244" s="18">
        <v>5200</v>
      </c>
      <c r="G244" s="19">
        <v>4812.55</v>
      </c>
      <c r="H244" s="26">
        <f t="shared" si="11"/>
        <v>0.92549038461538469</v>
      </c>
      <c r="I244" s="31"/>
    </row>
    <row r="245" spans="2:9" ht="17.100000000000001" customHeight="1">
      <c r="B245" s="10"/>
      <c r="C245" s="15"/>
      <c r="D245" s="16" t="s">
        <v>186</v>
      </c>
      <c r="E245" s="17" t="s">
        <v>16</v>
      </c>
      <c r="F245" s="18">
        <f>SUM(F246:F248)</f>
        <v>9095</v>
      </c>
      <c r="G245" s="18">
        <f>SUM(G246:G248)</f>
        <v>8955.9399999999987</v>
      </c>
      <c r="H245" s="26">
        <f t="shared" si="11"/>
        <v>0.98471028037383168</v>
      </c>
      <c r="I245" s="31"/>
    </row>
    <row r="246" spans="2:9" ht="17.100000000000001" hidden="1" customHeight="1">
      <c r="B246" s="10"/>
      <c r="C246" s="15"/>
      <c r="D246" s="10"/>
      <c r="E246" s="17" t="s">
        <v>183</v>
      </c>
      <c r="F246" s="18" t="s">
        <v>69</v>
      </c>
      <c r="G246" s="19">
        <v>0</v>
      </c>
      <c r="H246" s="26">
        <v>0</v>
      </c>
      <c r="I246" s="31"/>
    </row>
    <row r="247" spans="2:9" ht="16.7" hidden="1" customHeight="1">
      <c r="B247" s="10"/>
      <c r="C247" s="15"/>
      <c r="D247" s="10"/>
      <c r="E247" s="17" t="s">
        <v>463</v>
      </c>
      <c r="F247" s="18">
        <v>1700</v>
      </c>
      <c r="G247" s="19">
        <v>1700</v>
      </c>
      <c r="H247" s="26">
        <f>G247/F247</f>
        <v>1</v>
      </c>
      <c r="I247" s="31"/>
    </row>
    <row r="248" spans="2:9" ht="17.100000000000001" hidden="1" customHeight="1">
      <c r="B248" s="10"/>
      <c r="C248" s="15"/>
      <c r="D248" s="10"/>
      <c r="E248" s="17" t="s">
        <v>460</v>
      </c>
      <c r="F248" s="18">
        <v>7395</v>
      </c>
      <c r="G248" s="19">
        <v>7255.94</v>
      </c>
      <c r="H248" s="26">
        <f>G248/F248</f>
        <v>0.98119540229885049</v>
      </c>
      <c r="I248" s="31"/>
    </row>
    <row r="249" spans="2:9" ht="17.100000000000001" customHeight="1">
      <c r="B249" s="10"/>
      <c r="C249" s="15"/>
      <c r="D249" s="16" t="s">
        <v>59</v>
      </c>
      <c r="E249" s="17" t="s">
        <v>16</v>
      </c>
      <c r="F249" s="18">
        <f>SUM(F250:F254)</f>
        <v>1605</v>
      </c>
      <c r="G249" s="18">
        <f>SUM(G250:G254)</f>
        <v>1580.4599999999998</v>
      </c>
      <c r="H249" s="26">
        <f>G249/F249</f>
        <v>0.98471028037383168</v>
      </c>
      <c r="I249" s="31"/>
    </row>
    <row r="250" spans="2:9" ht="17.100000000000001" hidden="1" customHeight="1">
      <c r="B250" s="10"/>
      <c r="C250" s="15"/>
      <c r="D250" s="10"/>
      <c r="E250" s="17" t="s">
        <v>183</v>
      </c>
      <c r="F250" s="18" t="s">
        <v>69</v>
      </c>
      <c r="G250" s="19">
        <v>0</v>
      </c>
      <c r="H250" s="26">
        <v>0</v>
      </c>
      <c r="I250" s="31"/>
    </row>
    <row r="251" spans="2:9" ht="17.100000000000001" hidden="1" customHeight="1">
      <c r="B251" s="10"/>
      <c r="C251" s="15"/>
      <c r="D251" s="10"/>
      <c r="E251" s="17" t="s">
        <v>464</v>
      </c>
      <c r="F251" s="18">
        <v>200</v>
      </c>
      <c r="G251" s="19">
        <v>200</v>
      </c>
      <c r="H251" s="26">
        <f t="shared" ref="H251:H256" si="12">G251/F251</f>
        <v>1</v>
      </c>
      <c r="I251" s="31"/>
    </row>
    <row r="252" spans="2:9" ht="17.100000000000001" hidden="1" customHeight="1">
      <c r="B252" s="10"/>
      <c r="C252" s="15"/>
      <c r="D252" s="10"/>
      <c r="E252" s="17" t="s">
        <v>465</v>
      </c>
      <c r="F252" s="18">
        <v>100</v>
      </c>
      <c r="G252" s="19">
        <v>100</v>
      </c>
      <c r="H252" s="26">
        <f t="shared" si="12"/>
        <v>1</v>
      </c>
      <c r="I252" s="31"/>
    </row>
    <row r="253" spans="2:9" ht="16.7" hidden="1" customHeight="1">
      <c r="B253" s="10"/>
      <c r="C253" s="15"/>
      <c r="D253" s="10"/>
      <c r="E253" s="17" t="s">
        <v>461</v>
      </c>
      <c r="F253" s="18">
        <v>870</v>
      </c>
      <c r="G253" s="19">
        <v>853.64</v>
      </c>
      <c r="H253" s="26">
        <f t="shared" si="12"/>
        <v>0.98119540229885061</v>
      </c>
      <c r="I253" s="31"/>
    </row>
    <row r="254" spans="2:9" ht="17.100000000000001" hidden="1" customHeight="1">
      <c r="B254" s="10"/>
      <c r="C254" s="15"/>
      <c r="D254" s="10"/>
      <c r="E254" s="17" t="s">
        <v>462</v>
      </c>
      <c r="F254" s="18">
        <v>435</v>
      </c>
      <c r="G254" s="19">
        <v>426.82</v>
      </c>
      <c r="H254" s="26">
        <f t="shared" si="12"/>
        <v>0.98119540229885061</v>
      </c>
      <c r="I254" s="31"/>
    </row>
    <row r="255" spans="2:9" ht="17.100000000000001" customHeight="1">
      <c r="B255" s="10"/>
      <c r="C255" s="15"/>
      <c r="D255" s="16" t="s">
        <v>99</v>
      </c>
      <c r="E255" s="17" t="s">
        <v>67</v>
      </c>
      <c r="F255" s="18">
        <v>173372</v>
      </c>
      <c r="G255" s="19">
        <v>170869.37</v>
      </c>
      <c r="H255" s="26">
        <f t="shared" si="12"/>
        <v>0.98556497012204969</v>
      </c>
      <c r="I255" s="31"/>
    </row>
    <row r="256" spans="2:9" ht="17.100000000000001" customHeight="1">
      <c r="B256" s="10"/>
      <c r="C256" s="15"/>
      <c r="D256" s="16" t="s">
        <v>187</v>
      </c>
      <c r="E256" s="17" t="s">
        <v>67</v>
      </c>
      <c r="F256" s="18">
        <f>SUM(F257:F259)</f>
        <v>65537</v>
      </c>
      <c r="G256" s="18">
        <f>SUM(G257:G259)</f>
        <v>59846.7</v>
      </c>
      <c r="H256" s="26">
        <f t="shared" si="12"/>
        <v>0.91317423745365212</v>
      </c>
      <c r="I256" s="31"/>
    </row>
    <row r="257" spans="2:9" ht="17.100000000000001" hidden="1" customHeight="1">
      <c r="B257" s="10"/>
      <c r="C257" s="15"/>
      <c r="D257" s="10"/>
      <c r="E257" s="17" t="s">
        <v>183</v>
      </c>
      <c r="F257" s="18" t="s">
        <v>69</v>
      </c>
      <c r="G257" s="19">
        <v>0</v>
      </c>
      <c r="H257" s="26">
        <v>0</v>
      </c>
      <c r="I257" s="31"/>
    </row>
    <row r="258" spans="2:9" ht="16.7" hidden="1" customHeight="1">
      <c r="B258" s="10"/>
      <c r="C258" s="15"/>
      <c r="D258" s="10"/>
      <c r="E258" s="17" t="s">
        <v>463</v>
      </c>
      <c r="F258" s="18">
        <v>24609</v>
      </c>
      <c r="G258" s="19">
        <v>24021.02</v>
      </c>
      <c r="H258" s="26">
        <f>G258/F258</f>
        <v>0.97610711528302652</v>
      </c>
      <c r="I258" s="31"/>
    </row>
    <row r="259" spans="2:9" ht="17.100000000000001" hidden="1" customHeight="1">
      <c r="B259" s="10"/>
      <c r="C259" s="15"/>
      <c r="D259" s="10"/>
      <c r="E259" s="17" t="s">
        <v>460</v>
      </c>
      <c r="F259" s="18">
        <v>40928</v>
      </c>
      <c r="G259" s="19">
        <v>35825.68</v>
      </c>
      <c r="H259" s="26">
        <f>G259/F259</f>
        <v>0.87533424550430028</v>
      </c>
      <c r="I259" s="31"/>
    </row>
    <row r="260" spans="2:9" ht="17.100000000000001" customHeight="1">
      <c r="B260" s="10"/>
      <c r="C260" s="15"/>
      <c r="D260" s="16" t="s">
        <v>75</v>
      </c>
      <c r="E260" s="17" t="s">
        <v>67</v>
      </c>
      <c r="F260" s="18">
        <f>SUM(F261:F265)</f>
        <v>11565</v>
      </c>
      <c r="G260" s="18">
        <f>SUM(G261:G265)</f>
        <v>10561.679999999998</v>
      </c>
      <c r="H260" s="26">
        <f>G260/F260</f>
        <v>0.91324513618677028</v>
      </c>
      <c r="I260" s="31"/>
    </row>
    <row r="261" spans="2:9" ht="17.100000000000001" hidden="1" customHeight="1">
      <c r="B261" s="10"/>
      <c r="C261" s="15"/>
      <c r="D261" s="10"/>
      <c r="E261" s="17" t="s">
        <v>183</v>
      </c>
      <c r="F261" s="18" t="s">
        <v>69</v>
      </c>
      <c r="G261" s="19">
        <v>0</v>
      </c>
      <c r="H261" s="26">
        <v>0</v>
      </c>
      <c r="I261" s="31"/>
    </row>
    <row r="262" spans="2:9" ht="17.100000000000001" hidden="1" customHeight="1">
      <c r="B262" s="10"/>
      <c r="C262" s="15"/>
      <c r="D262" s="10"/>
      <c r="E262" s="17" t="s">
        <v>464</v>
      </c>
      <c r="F262" s="18">
        <v>2895</v>
      </c>
      <c r="G262" s="19">
        <v>2826.5</v>
      </c>
      <c r="H262" s="26">
        <f t="shared" ref="H262:H293" si="13">G262/F262</f>
        <v>0.9763385146804836</v>
      </c>
      <c r="I262" s="31"/>
    </row>
    <row r="263" spans="2:9" ht="17.100000000000001" hidden="1" customHeight="1">
      <c r="B263" s="10"/>
      <c r="C263" s="15"/>
      <c r="D263" s="10"/>
      <c r="E263" s="17" t="s">
        <v>465</v>
      </c>
      <c r="F263" s="18">
        <v>1448</v>
      </c>
      <c r="G263" s="19">
        <v>1413</v>
      </c>
      <c r="H263" s="26">
        <f t="shared" si="13"/>
        <v>0.975828729281768</v>
      </c>
      <c r="I263" s="31"/>
    </row>
    <row r="264" spans="2:9" ht="17.100000000000001" hidden="1" customHeight="1">
      <c r="B264" s="10"/>
      <c r="C264" s="15"/>
      <c r="D264" s="10"/>
      <c r="E264" s="17" t="s">
        <v>461</v>
      </c>
      <c r="F264" s="18">
        <v>4815</v>
      </c>
      <c r="G264" s="19">
        <v>4214.78</v>
      </c>
      <c r="H264" s="26">
        <f t="shared" si="13"/>
        <v>0.87534371754932494</v>
      </c>
      <c r="I264" s="31"/>
    </row>
    <row r="265" spans="2:9" ht="16.7" hidden="1" customHeight="1">
      <c r="B265" s="10"/>
      <c r="C265" s="15"/>
      <c r="D265" s="10"/>
      <c r="E265" s="17" t="s">
        <v>462</v>
      </c>
      <c r="F265" s="18">
        <v>2407</v>
      </c>
      <c r="G265" s="19">
        <v>2107.4</v>
      </c>
      <c r="H265" s="26">
        <f t="shared" si="13"/>
        <v>0.87552970502700456</v>
      </c>
      <c r="I265" s="31"/>
    </row>
    <row r="266" spans="2:9" ht="17.100000000000001" customHeight="1">
      <c r="B266" s="10"/>
      <c r="C266" s="15"/>
      <c r="D266" s="16" t="s">
        <v>17</v>
      </c>
      <c r="E266" s="17" t="s">
        <v>18</v>
      </c>
      <c r="F266" s="18">
        <v>550</v>
      </c>
      <c r="G266" s="19">
        <v>545</v>
      </c>
      <c r="H266" s="26">
        <f t="shared" si="13"/>
        <v>0.99090909090909096</v>
      </c>
      <c r="I266" s="31"/>
    </row>
    <row r="267" spans="2:9" ht="56.25">
      <c r="B267" s="10"/>
      <c r="C267" s="11" t="s">
        <v>188</v>
      </c>
      <c r="D267" s="12"/>
      <c r="E267" s="13" t="s">
        <v>14</v>
      </c>
      <c r="F267" s="14">
        <f>SUM(F268:F273)</f>
        <v>155600</v>
      </c>
      <c r="G267" s="14">
        <f>SUM(G268:G273)</f>
        <v>155545.07</v>
      </c>
      <c r="H267" s="25">
        <f t="shared" si="13"/>
        <v>0.99964697943444736</v>
      </c>
      <c r="I267" s="35" t="s">
        <v>466</v>
      </c>
    </row>
    <row r="268" spans="2:9" ht="17.100000000000001" customHeight="1">
      <c r="B268" s="10"/>
      <c r="C268" s="15"/>
      <c r="D268" s="16" t="s">
        <v>129</v>
      </c>
      <c r="E268" s="17" t="s">
        <v>40</v>
      </c>
      <c r="F268" s="18">
        <v>473</v>
      </c>
      <c r="G268" s="19">
        <v>471.53</v>
      </c>
      <c r="H268" s="26">
        <f t="shared" si="13"/>
        <v>0.99689217758985194</v>
      </c>
      <c r="I268" s="31"/>
    </row>
    <row r="269" spans="2:9" ht="17.100000000000001" customHeight="1">
      <c r="B269" s="10"/>
      <c r="C269" s="15"/>
      <c r="D269" s="16" t="s">
        <v>130</v>
      </c>
      <c r="E269" s="17" t="s">
        <v>46</v>
      </c>
      <c r="F269" s="18">
        <v>77</v>
      </c>
      <c r="G269" s="19">
        <v>44.2</v>
      </c>
      <c r="H269" s="26">
        <f t="shared" si="13"/>
        <v>0.57402597402597411</v>
      </c>
      <c r="I269" s="31"/>
    </row>
    <row r="270" spans="2:9" ht="17.100000000000001" customHeight="1">
      <c r="B270" s="10"/>
      <c r="C270" s="15"/>
      <c r="D270" s="16" t="s">
        <v>118</v>
      </c>
      <c r="E270" s="17" t="s">
        <v>49</v>
      </c>
      <c r="F270" s="18">
        <v>6965</v>
      </c>
      <c r="G270" s="19">
        <v>6964.25</v>
      </c>
      <c r="H270" s="26">
        <f t="shared" si="13"/>
        <v>0.99989231873653983</v>
      </c>
      <c r="I270" s="31"/>
    </row>
    <row r="271" spans="2:9" ht="17.100000000000001" customHeight="1">
      <c r="B271" s="10"/>
      <c r="C271" s="15"/>
      <c r="D271" s="16" t="s">
        <v>15</v>
      </c>
      <c r="E271" s="17" t="s">
        <v>16</v>
      </c>
      <c r="F271" s="18">
        <v>38079</v>
      </c>
      <c r="G271" s="19">
        <v>38060.06</v>
      </c>
      <c r="H271" s="26">
        <f t="shared" si="13"/>
        <v>0.9995026129887864</v>
      </c>
      <c r="I271" s="31"/>
    </row>
    <row r="272" spans="2:9" ht="17.100000000000001" customHeight="1">
      <c r="B272" s="10"/>
      <c r="C272" s="15"/>
      <c r="D272" s="16" t="s">
        <v>99</v>
      </c>
      <c r="E272" s="17" t="s">
        <v>67</v>
      </c>
      <c r="F272" s="18">
        <v>51351</v>
      </c>
      <c r="G272" s="19">
        <v>51350.03</v>
      </c>
      <c r="H272" s="26">
        <f t="shared" si="13"/>
        <v>0.99998111039707116</v>
      </c>
      <c r="I272" s="31"/>
    </row>
    <row r="273" spans="2:9" ht="22.5">
      <c r="B273" s="10"/>
      <c r="C273" s="15"/>
      <c r="D273" s="16" t="s">
        <v>17</v>
      </c>
      <c r="E273" s="17" t="s">
        <v>18</v>
      </c>
      <c r="F273" s="18">
        <v>58655</v>
      </c>
      <c r="G273" s="19">
        <v>58655</v>
      </c>
      <c r="H273" s="26">
        <f t="shared" si="13"/>
        <v>1</v>
      </c>
      <c r="I273" s="31" t="s">
        <v>538</v>
      </c>
    </row>
    <row r="274" spans="2:9" ht="22.5" customHeight="1">
      <c r="B274" s="6" t="s">
        <v>189</v>
      </c>
      <c r="C274" s="7"/>
      <c r="D274" s="6"/>
      <c r="E274" s="8" t="s">
        <v>190</v>
      </c>
      <c r="F274" s="9">
        <f>F275+F284+F294</f>
        <v>85137</v>
      </c>
      <c r="G274" s="9">
        <f>G275+G284+G294</f>
        <v>64399.760000000009</v>
      </c>
      <c r="H274" s="24">
        <f t="shared" si="13"/>
        <v>0.75642505608607313</v>
      </c>
      <c r="I274" s="38"/>
    </row>
    <row r="275" spans="2:9" ht="33.75">
      <c r="B275" s="10"/>
      <c r="C275" s="11" t="s">
        <v>191</v>
      </c>
      <c r="D275" s="12"/>
      <c r="E275" s="13" t="s">
        <v>192</v>
      </c>
      <c r="F275" s="14">
        <f>SUM(F276:F283)</f>
        <v>2861</v>
      </c>
      <c r="G275" s="14">
        <f>SUM(G276:G283)</f>
        <v>2861</v>
      </c>
      <c r="H275" s="25">
        <f t="shared" si="13"/>
        <v>1</v>
      </c>
      <c r="I275" s="35" t="s">
        <v>467</v>
      </c>
    </row>
    <row r="276" spans="2:9" ht="16.7" customHeight="1">
      <c r="B276" s="10"/>
      <c r="C276" s="15"/>
      <c r="D276" s="16" t="s">
        <v>129</v>
      </c>
      <c r="E276" s="17" t="s">
        <v>40</v>
      </c>
      <c r="F276" s="18">
        <v>152</v>
      </c>
      <c r="G276" s="19">
        <v>151.9</v>
      </c>
      <c r="H276" s="26">
        <f t="shared" si="13"/>
        <v>0.99934210526315792</v>
      </c>
      <c r="I276" s="31"/>
    </row>
    <row r="277" spans="2:9" ht="17.100000000000001" customHeight="1">
      <c r="B277" s="10"/>
      <c r="C277" s="15"/>
      <c r="D277" s="16" t="s">
        <v>130</v>
      </c>
      <c r="E277" s="17" t="s">
        <v>46</v>
      </c>
      <c r="F277" s="18">
        <v>25</v>
      </c>
      <c r="G277" s="19">
        <v>24.5</v>
      </c>
      <c r="H277" s="26">
        <f t="shared" si="13"/>
        <v>0.98</v>
      </c>
      <c r="I277" s="31"/>
    </row>
    <row r="278" spans="2:9" ht="17.100000000000001" customHeight="1">
      <c r="B278" s="10"/>
      <c r="C278" s="15"/>
      <c r="D278" s="16" t="s">
        <v>118</v>
      </c>
      <c r="E278" s="17" t="s">
        <v>49</v>
      </c>
      <c r="F278" s="18">
        <v>1000</v>
      </c>
      <c r="G278" s="19">
        <v>1000</v>
      </c>
      <c r="H278" s="26">
        <f t="shared" si="13"/>
        <v>1</v>
      </c>
      <c r="I278" s="31"/>
    </row>
    <row r="279" spans="2:9" ht="17.100000000000001" customHeight="1">
      <c r="B279" s="10"/>
      <c r="C279" s="15"/>
      <c r="D279" s="16" t="s">
        <v>15</v>
      </c>
      <c r="E279" s="17" t="s">
        <v>16</v>
      </c>
      <c r="F279" s="18">
        <v>848</v>
      </c>
      <c r="G279" s="19">
        <v>848.02</v>
      </c>
      <c r="H279" s="26">
        <f t="shared" si="13"/>
        <v>1.0000235849056605</v>
      </c>
      <c r="I279" s="31"/>
    </row>
    <row r="280" spans="2:9" ht="17.100000000000001" customHeight="1">
      <c r="B280" s="10"/>
      <c r="C280" s="15"/>
      <c r="D280" s="16" t="s">
        <v>99</v>
      </c>
      <c r="E280" s="17" t="s">
        <v>67</v>
      </c>
      <c r="F280" s="18">
        <v>493</v>
      </c>
      <c r="G280" s="19">
        <v>493.46</v>
      </c>
      <c r="H280" s="26">
        <f t="shared" si="13"/>
        <v>1.0009330628803246</v>
      </c>
      <c r="I280" s="31"/>
    </row>
    <row r="281" spans="2:9" ht="22.5" customHeight="1">
      <c r="B281" s="10"/>
      <c r="C281" s="15"/>
      <c r="D281" s="16" t="s">
        <v>169</v>
      </c>
      <c r="E281" s="17" t="s">
        <v>81</v>
      </c>
      <c r="F281" s="18">
        <v>78</v>
      </c>
      <c r="G281" s="19">
        <v>78.680000000000007</v>
      </c>
      <c r="H281" s="26">
        <f t="shared" si="13"/>
        <v>1.0087179487179487</v>
      </c>
      <c r="I281" s="31"/>
    </row>
    <row r="282" spans="2:9" ht="22.5" customHeight="1">
      <c r="B282" s="10"/>
      <c r="C282" s="15"/>
      <c r="D282" s="16" t="s">
        <v>155</v>
      </c>
      <c r="E282" s="17" t="s">
        <v>93</v>
      </c>
      <c r="F282" s="18">
        <v>86</v>
      </c>
      <c r="G282" s="19">
        <v>85.96</v>
      </c>
      <c r="H282" s="26">
        <f t="shared" si="13"/>
        <v>0.99953488372093013</v>
      </c>
      <c r="I282" s="31"/>
    </row>
    <row r="283" spans="2:9" ht="16.7" customHeight="1">
      <c r="B283" s="10"/>
      <c r="C283" s="15"/>
      <c r="D283" s="16" t="s">
        <v>156</v>
      </c>
      <c r="E283" s="17" t="s">
        <v>157</v>
      </c>
      <c r="F283" s="18">
        <v>179</v>
      </c>
      <c r="G283" s="19">
        <v>178.48</v>
      </c>
      <c r="H283" s="26">
        <f t="shared" si="13"/>
        <v>0.99709497206703901</v>
      </c>
      <c r="I283" s="31"/>
    </row>
    <row r="284" spans="2:9" ht="33.75">
      <c r="B284" s="10"/>
      <c r="C284" s="11" t="s">
        <v>193</v>
      </c>
      <c r="D284" s="12"/>
      <c r="E284" s="13" t="s">
        <v>194</v>
      </c>
      <c r="F284" s="14">
        <f>SUM(F285:F293)</f>
        <v>31931</v>
      </c>
      <c r="G284" s="14">
        <f>SUM(G285:G293)</f>
        <v>31930.760000000002</v>
      </c>
      <c r="H284" s="25">
        <f t="shared" si="13"/>
        <v>0.99999248379317907</v>
      </c>
      <c r="I284" s="35" t="s">
        <v>468</v>
      </c>
    </row>
    <row r="285" spans="2:9" ht="17.100000000000001" customHeight="1">
      <c r="B285" s="10"/>
      <c r="C285" s="15"/>
      <c r="D285" s="16" t="s">
        <v>136</v>
      </c>
      <c r="E285" s="17" t="s">
        <v>137</v>
      </c>
      <c r="F285" s="18">
        <v>14400</v>
      </c>
      <c r="G285" s="19">
        <v>14400</v>
      </c>
      <c r="H285" s="26">
        <f t="shared" si="13"/>
        <v>1</v>
      </c>
      <c r="I285" s="31"/>
    </row>
    <row r="286" spans="2:9" ht="17.100000000000001" customHeight="1">
      <c r="B286" s="10"/>
      <c r="C286" s="15"/>
      <c r="D286" s="16" t="s">
        <v>129</v>
      </c>
      <c r="E286" s="17" t="s">
        <v>40</v>
      </c>
      <c r="F286" s="18">
        <v>1090</v>
      </c>
      <c r="G286" s="19">
        <v>1090</v>
      </c>
      <c r="H286" s="26">
        <f t="shared" si="13"/>
        <v>1</v>
      </c>
      <c r="I286" s="31"/>
    </row>
    <row r="287" spans="2:9" ht="17.100000000000001" customHeight="1">
      <c r="B287" s="10"/>
      <c r="C287" s="15"/>
      <c r="D287" s="16" t="s">
        <v>130</v>
      </c>
      <c r="E287" s="17" t="s">
        <v>46</v>
      </c>
      <c r="F287" s="18">
        <v>173</v>
      </c>
      <c r="G287" s="19">
        <v>173</v>
      </c>
      <c r="H287" s="26">
        <f t="shared" si="13"/>
        <v>1</v>
      </c>
      <c r="I287" s="31"/>
    </row>
    <row r="288" spans="2:9" ht="17.100000000000001" customHeight="1">
      <c r="B288" s="10"/>
      <c r="C288" s="15"/>
      <c r="D288" s="16" t="s">
        <v>118</v>
      </c>
      <c r="E288" s="17" t="s">
        <v>49</v>
      </c>
      <c r="F288" s="18">
        <v>8822</v>
      </c>
      <c r="G288" s="19">
        <v>8822.36</v>
      </c>
      <c r="H288" s="26">
        <f t="shared" si="13"/>
        <v>1.0000408070732261</v>
      </c>
      <c r="I288" s="31"/>
    </row>
    <row r="289" spans="2:9" ht="17.100000000000001" customHeight="1">
      <c r="B289" s="10"/>
      <c r="C289" s="15"/>
      <c r="D289" s="16" t="s">
        <v>15</v>
      </c>
      <c r="E289" s="17" t="s">
        <v>16</v>
      </c>
      <c r="F289" s="18">
        <v>5933</v>
      </c>
      <c r="G289" s="19">
        <v>5932.69</v>
      </c>
      <c r="H289" s="26">
        <f t="shared" si="13"/>
        <v>0.99994774987358837</v>
      </c>
      <c r="I289" s="31"/>
    </row>
    <row r="290" spans="2:9" ht="17.100000000000001" customHeight="1">
      <c r="B290" s="10"/>
      <c r="C290" s="15"/>
      <c r="D290" s="16" t="s">
        <v>99</v>
      </c>
      <c r="E290" s="17" t="s">
        <v>67</v>
      </c>
      <c r="F290" s="18">
        <v>1131</v>
      </c>
      <c r="G290" s="19">
        <v>1131</v>
      </c>
      <c r="H290" s="26">
        <f t="shared" si="13"/>
        <v>1</v>
      </c>
      <c r="I290" s="31"/>
    </row>
    <row r="291" spans="2:9" ht="16.7" customHeight="1">
      <c r="B291" s="10"/>
      <c r="C291" s="15"/>
      <c r="D291" s="16" t="s">
        <v>153</v>
      </c>
      <c r="E291" s="17" t="s">
        <v>84</v>
      </c>
      <c r="F291" s="18">
        <v>109</v>
      </c>
      <c r="G291" s="19">
        <v>108.65</v>
      </c>
      <c r="H291" s="26">
        <f t="shared" si="13"/>
        <v>0.99678899082568817</v>
      </c>
      <c r="I291" s="31"/>
    </row>
    <row r="292" spans="2:9" ht="20.25" customHeight="1">
      <c r="B292" s="10"/>
      <c r="C292" s="15"/>
      <c r="D292" s="16" t="s">
        <v>155</v>
      </c>
      <c r="E292" s="17" t="s">
        <v>93</v>
      </c>
      <c r="F292" s="18">
        <v>261</v>
      </c>
      <c r="G292" s="19">
        <v>261.06</v>
      </c>
      <c r="H292" s="26">
        <f t="shared" si="13"/>
        <v>1.0002298850574713</v>
      </c>
      <c r="I292" s="31"/>
    </row>
    <row r="293" spans="2:9" ht="16.7" customHeight="1">
      <c r="B293" s="10"/>
      <c r="C293" s="15"/>
      <c r="D293" s="16" t="s">
        <v>156</v>
      </c>
      <c r="E293" s="17" t="s">
        <v>157</v>
      </c>
      <c r="F293" s="18">
        <v>12</v>
      </c>
      <c r="G293" s="19">
        <v>12</v>
      </c>
      <c r="H293" s="26">
        <f t="shared" si="13"/>
        <v>1</v>
      </c>
      <c r="I293" s="31"/>
    </row>
    <row r="294" spans="2:9" ht="67.5">
      <c r="B294" s="10"/>
      <c r="C294" s="11" t="s">
        <v>195</v>
      </c>
      <c r="D294" s="12"/>
      <c r="E294" s="13" t="s">
        <v>196</v>
      </c>
      <c r="F294" s="14">
        <f>SUM(F295:F303)</f>
        <v>50345</v>
      </c>
      <c r="G294" s="14">
        <f>SUM(G295:G303)</f>
        <v>29608.000000000004</v>
      </c>
      <c r="H294" s="25">
        <f t="shared" ref="H294:H325" si="14">G294/F294</f>
        <v>0.58810209554076875</v>
      </c>
      <c r="I294" s="35" t="s">
        <v>518</v>
      </c>
    </row>
    <row r="295" spans="2:9" ht="17.100000000000001" customHeight="1">
      <c r="B295" s="10"/>
      <c r="C295" s="15"/>
      <c r="D295" s="16" t="s">
        <v>136</v>
      </c>
      <c r="E295" s="17" t="s">
        <v>137</v>
      </c>
      <c r="F295" s="18">
        <v>24660</v>
      </c>
      <c r="G295" s="19">
        <v>13125</v>
      </c>
      <c r="H295" s="26">
        <f t="shared" si="14"/>
        <v>0.53223844282238442</v>
      </c>
      <c r="I295" s="31"/>
    </row>
    <row r="296" spans="2:9" ht="17.100000000000001" customHeight="1">
      <c r="B296" s="10"/>
      <c r="C296" s="15"/>
      <c r="D296" s="16" t="s">
        <v>129</v>
      </c>
      <c r="E296" s="17" t="s">
        <v>40</v>
      </c>
      <c r="F296" s="18">
        <v>4000</v>
      </c>
      <c r="G296" s="19">
        <v>924.46</v>
      </c>
      <c r="H296" s="26">
        <f t="shared" si="14"/>
        <v>0.23111500000000001</v>
      </c>
      <c r="I296" s="31"/>
    </row>
    <row r="297" spans="2:9" ht="17.100000000000001" customHeight="1">
      <c r="B297" s="10"/>
      <c r="C297" s="15"/>
      <c r="D297" s="16" t="s">
        <v>130</v>
      </c>
      <c r="E297" s="17" t="s">
        <v>46</v>
      </c>
      <c r="F297" s="18">
        <v>1176</v>
      </c>
      <c r="G297" s="19">
        <v>155.69999999999999</v>
      </c>
      <c r="H297" s="26">
        <f t="shared" si="14"/>
        <v>0.13239795918367345</v>
      </c>
      <c r="I297" s="31"/>
    </row>
    <row r="298" spans="2:9" ht="17.100000000000001" customHeight="1">
      <c r="B298" s="10"/>
      <c r="C298" s="15"/>
      <c r="D298" s="16" t="s">
        <v>118</v>
      </c>
      <c r="E298" s="17" t="s">
        <v>49</v>
      </c>
      <c r="F298" s="18">
        <v>10000</v>
      </c>
      <c r="G298" s="19">
        <v>8656.39</v>
      </c>
      <c r="H298" s="26">
        <f t="shared" si="14"/>
        <v>0.86563899999999994</v>
      </c>
      <c r="I298" s="31"/>
    </row>
    <row r="299" spans="2:9" ht="17.100000000000001" customHeight="1">
      <c r="B299" s="10"/>
      <c r="C299" s="15"/>
      <c r="D299" s="16" t="s">
        <v>15</v>
      </c>
      <c r="E299" s="17" t="s">
        <v>16</v>
      </c>
      <c r="F299" s="18">
        <v>6000</v>
      </c>
      <c r="G299" s="19">
        <v>3152.56</v>
      </c>
      <c r="H299" s="26">
        <f t="shared" si="14"/>
        <v>0.52542666666666671</v>
      </c>
      <c r="I299" s="31"/>
    </row>
    <row r="300" spans="2:9" ht="17.100000000000001" customHeight="1">
      <c r="B300" s="10"/>
      <c r="C300" s="15"/>
      <c r="D300" s="16" t="s">
        <v>99</v>
      </c>
      <c r="E300" s="17" t="s">
        <v>67</v>
      </c>
      <c r="F300" s="18">
        <v>4000</v>
      </c>
      <c r="G300" s="19">
        <v>3222.26</v>
      </c>
      <c r="H300" s="26">
        <f t="shared" si="14"/>
        <v>0.80556500000000009</v>
      </c>
      <c r="I300" s="31"/>
    </row>
    <row r="301" spans="2:9" ht="17.100000000000001" customHeight="1">
      <c r="B301" s="10"/>
      <c r="C301" s="15"/>
      <c r="D301" s="16" t="s">
        <v>153</v>
      </c>
      <c r="E301" s="17" t="s">
        <v>84</v>
      </c>
      <c r="F301" s="18">
        <v>109</v>
      </c>
      <c r="G301" s="19">
        <v>108.65</v>
      </c>
      <c r="H301" s="26">
        <f t="shared" si="14"/>
        <v>0.99678899082568817</v>
      </c>
      <c r="I301" s="31"/>
    </row>
    <row r="302" spans="2:9" ht="22.5" customHeight="1">
      <c r="B302" s="10"/>
      <c r="C302" s="15"/>
      <c r="D302" s="16" t="s">
        <v>155</v>
      </c>
      <c r="E302" s="17" t="s">
        <v>93</v>
      </c>
      <c r="F302" s="18">
        <v>200</v>
      </c>
      <c r="G302" s="19">
        <v>159</v>
      </c>
      <c r="H302" s="26">
        <f t="shared" si="14"/>
        <v>0.79500000000000004</v>
      </c>
      <c r="I302" s="31"/>
    </row>
    <row r="303" spans="2:9" ht="17.100000000000001" customHeight="1">
      <c r="B303" s="10"/>
      <c r="C303" s="15"/>
      <c r="D303" s="16" t="s">
        <v>156</v>
      </c>
      <c r="E303" s="17" t="s">
        <v>157</v>
      </c>
      <c r="F303" s="18">
        <v>200</v>
      </c>
      <c r="G303" s="19">
        <v>103.98</v>
      </c>
      <c r="H303" s="26">
        <f t="shared" si="14"/>
        <v>0.51990000000000003</v>
      </c>
      <c r="I303" s="31"/>
    </row>
    <row r="304" spans="2:9" ht="17.100000000000001" customHeight="1">
      <c r="B304" s="6" t="s">
        <v>197</v>
      </c>
      <c r="C304" s="7"/>
      <c r="D304" s="6"/>
      <c r="E304" s="8" t="s">
        <v>198</v>
      </c>
      <c r="F304" s="9">
        <f>F305</f>
        <v>550</v>
      </c>
      <c r="G304" s="9">
        <f>G305</f>
        <v>550</v>
      </c>
      <c r="H304" s="24">
        <f t="shared" si="14"/>
        <v>1</v>
      </c>
      <c r="I304" s="38"/>
    </row>
    <row r="305" spans="2:9" ht="33.75">
      <c r="B305" s="10"/>
      <c r="C305" s="11" t="s">
        <v>199</v>
      </c>
      <c r="D305" s="12"/>
      <c r="E305" s="13" t="s">
        <v>200</v>
      </c>
      <c r="F305" s="14">
        <f>SUM(F306:F307)</f>
        <v>550</v>
      </c>
      <c r="G305" s="14">
        <f>SUM(G306:G307)</f>
        <v>550</v>
      </c>
      <c r="H305" s="25">
        <f t="shared" si="14"/>
        <v>1</v>
      </c>
      <c r="I305" s="35" t="s">
        <v>469</v>
      </c>
    </row>
    <row r="306" spans="2:9" ht="17.100000000000001" customHeight="1">
      <c r="B306" s="10"/>
      <c r="C306" s="15"/>
      <c r="D306" s="16" t="s">
        <v>118</v>
      </c>
      <c r="E306" s="17" t="s">
        <v>49</v>
      </c>
      <c r="F306" s="18">
        <v>350</v>
      </c>
      <c r="G306" s="19">
        <v>350</v>
      </c>
      <c r="H306" s="26">
        <f t="shared" si="14"/>
        <v>1</v>
      </c>
      <c r="I306" s="31"/>
    </row>
    <row r="307" spans="2:9" ht="16.7" customHeight="1">
      <c r="B307" s="10"/>
      <c r="C307" s="15"/>
      <c r="D307" s="16" t="s">
        <v>15</v>
      </c>
      <c r="E307" s="17" t="s">
        <v>16</v>
      </c>
      <c r="F307" s="18">
        <v>200</v>
      </c>
      <c r="G307" s="19">
        <v>200</v>
      </c>
      <c r="H307" s="26">
        <f t="shared" si="14"/>
        <v>1</v>
      </c>
      <c r="I307" s="31"/>
    </row>
    <row r="308" spans="2:9" ht="17.100000000000001" customHeight="1">
      <c r="B308" s="6" t="s">
        <v>201</v>
      </c>
      <c r="C308" s="7"/>
      <c r="D308" s="6"/>
      <c r="E308" s="8" t="s">
        <v>202</v>
      </c>
      <c r="F308" s="9">
        <f>F309+F311+F314+F329+F332</f>
        <v>861903</v>
      </c>
      <c r="G308" s="9">
        <f>G309+G311+G314+G329+G332</f>
        <v>717533.07</v>
      </c>
      <c r="H308" s="24">
        <f t="shared" si="14"/>
        <v>0.83249863383698619</v>
      </c>
      <c r="I308" s="38"/>
    </row>
    <row r="309" spans="2:9" ht="22.5">
      <c r="B309" s="10"/>
      <c r="C309" s="11" t="s">
        <v>203</v>
      </c>
      <c r="D309" s="12"/>
      <c r="E309" s="13" t="s">
        <v>204</v>
      </c>
      <c r="F309" s="14">
        <f>F310</f>
        <v>5000</v>
      </c>
      <c r="G309" s="14">
        <f>G310</f>
        <v>5000</v>
      </c>
      <c r="H309" s="25">
        <f t="shared" si="14"/>
        <v>1</v>
      </c>
      <c r="I309" s="35" t="s">
        <v>470</v>
      </c>
    </row>
    <row r="310" spans="2:9" ht="17.100000000000001" customHeight="1">
      <c r="B310" s="10"/>
      <c r="C310" s="15"/>
      <c r="D310" s="16" t="s">
        <v>205</v>
      </c>
      <c r="E310" s="17" t="s">
        <v>206</v>
      </c>
      <c r="F310" s="18">
        <v>5000</v>
      </c>
      <c r="G310" s="19">
        <v>5000</v>
      </c>
      <c r="H310" s="26">
        <f t="shared" si="14"/>
        <v>1</v>
      </c>
      <c r="I310" s="31"/>
    </row>
    <row r="311" spans="2:9" ht="22.5">
      <c r="B311" s="10"/>
      <c r="C311" s="11" t="s">
        <v>207</v>
      </c>
      <c r="D311" s="12"/>
      <c r="E311" s="13" t="s">
        <v>208</v>
      </c>
      <c r="F311" s="14">
        <f>F312</f>
        <v>6000</v>
      </c>
      <c r="G311" s="14">
        <f>G312</f>
        <v>6000</v>
      </c>
      <c r="H311" s="25">
        <f t="shared" si="14"/>
        <v>1</v>
      </c>
      <c r="I311" s="35" t="s">
        <v>513</v>
      </c>
    </row>
    <row r="312" spans="2:9" ht="22.5" customHeight="1">
      <c r="B312" s="10"/>
      <c r="C312" s="15"/>
      <c r="D312" s="16" t="s">
        <v>209</v>
      </c>
      <c r="E312" s="17" t="s">
        <v>210</v>
      </c>
      <c r="F312" s="18">
        <f>F313</f>
        <v>6000</v>
      </c>
      <c r="G312" s="18">
        <f>G313</f>
        <v>6000</v>
      </c>
      <c r="H312" s="26">
        <f t="shared" si="14"/>
        <v>1</v>
      </c>
      <c r="I312" s="31"/>
    </row>
    <row r="313" spans="2:9" ht="17.100000000000001" customHeight="1">
      <c r="B313" s="10"/>
      <c r="C313" s="15"/>
      <c r="D313" s="10"/>
      <c r="E313" s="17" t="s">
        <v>211</v>
      </c>
      <c r="F313" s="18">
        <v>6000</v>
      </c>
      <c r="G313" s="19">
        <v>6000</v>
      </c>
      <c r="H313" s="26">
        <f t="shared" si="14"/>
        <v>1</v>
      </c>
      <c r="I313" s="31"/>
    </row>
    <row r="314" spans="2:9" ht="22.5">
      <c r="B314" s="10"/>
      <c r="C314" s="11" t="s">
        <v>212</v>
      </c>
      <c r="D314" s="12"/>
      <c r="E314" s="13" t="s">
        <v>213</v>
      </c>
      <c r="F314" s="14">
        <f>SUM(F315:F328)</f>
        <v>232951</v>
      </c>
      <c r="G314" s="14">
        <f>SUM(G315:G328)</f>
        <v>232948.49</v>
      </c>
      <c r="H314" s="25">
        <f t="shared" si="14"/>
        <v>0.99998922520186639</v>
      </c>
      <c r="I314" s="35" t="s">
        <v>519</v>
      </c>
    </row>
    <row r="315" spans="2:9" ht="17.100000000000001" customHeight="1">
      <c r="B315" s="10"/>
      <c r="C315" s="15"/>
      <c r="D315" s="16" t="s">
        <v>160</v>
      </c>
      <c r="E315" s="17" t="s">
        <v>24</v>
      </c>
      <c r="F315" s="18">
        <v>2749</v>
      </c>
      <c r="G315" s="19">
        <v>2748.8</v>
      </c>
      <c r="H315" s="26">
        <f t="shared" si="14"/>
        <v>0.99992724627137153</v>
      </c>
      <c r="I315" s="31"/>
    </row>
    <row r="316" spans="2:9" ht="17.100000000000001" customHeight="1">
      <c r="B316" s="10"/>
      <c r="C316" s="15"/>
      <c r="D316" s="16" t="s">
        <v>128</v>
      </c>
      <c r="E316" s="17" t="s">
        <v>31</v>
      </c>
      <c r="F316" s="18">
        <v>173739</v>
      </c>
      <c r="G316" s="19">
        <v>173738.91</v>
      </c>
      <c r="H316" s="26">
        <f t="shared" si="14"/>
        <v>0.99999948198159305</v>
      </c>
      <c r="I316" s="31"/>
    </row>
    <row r="317" spans="2:9" ht="17.100000000000001" customHeight="1">
      <c r="B317" s="10"/>
      <c r="C317" s="15"/>
      <c r="D317" s="16" t="s">
        <v>161</v>
      </c>
      <c r="E317" s="17" t="s">
        <v>162</v>
      </c>
      <c r="F317" s="18">
        <v>13068</v>
      </c>
      <c r="G317" s="19">
        <v>13067.47</v>
      </c>
      <c r="H317" s="26">
        <f t="shared" si="14"/>
        <v>0.99995944291398831</v>
      </c>
      <c r="I317" s="31"/>
    </row>
    <row r="318" spans="2:9" ht="16.7" customHeight="1">
      <c r="B318" s="10"/>
      <c r="C318" s="15"/>
      <c r="D318" s="16" t="s">
        <v>129</v>
      </c>
      <c r="E318" s="17" t="s">
        <v>40</v>
      </c>
      <c r="F318" s="18">
        <v>22631</v>
      </c>
      <c r="G318" s="19">
        <v>22630.97</v>
      </c>
      <c r="H318" s="26">
        <f t="shared" si="14"/>
        <v>0.99999867438469359</v>
      </c>
      <c r="I318" s="31"/>
    </row>
    <row r="319" spans="2:9" ht="17.100000000000001" customHeight="1">
      <c r="B319" s="10"/>
      <c r="C319" s="15"/>
      <c r="D319" s="16" t="s">
        <v>130</v>
      </c>
      <c r="E319" s="17" t="s">
        <v>46</v>
      </c>
      <c r="F319" s="18">
        <v>4748</v>
      </c>
      <c r="G319" s="19">
        <v>4747.51</v>
      </c>
      <c r="H319" s="26">
        <f t="shared" si="14"/>
        <v>0.99989679865206404</v>
      </c>
      <c r="I319" s="31"/>
    </row>
    <row r="320" spans="2:9" ht="17.100000000000001" customHeight="1">
      <c r="B320" s="10"/>
      <c r="C320" s="15"/>
      <c r="D320" s="16" t="s">
        <v>15</v>
      </c>
      <c r="E320" s="17" t="s">
        <v>16</v>
      </c>
      <c r="F320" s="18">
        <v>3752</v>
      </c>
      <c r="G320" s="19">
        <v>3751.58</v>
      </c>
      <c r="H320" s="26">
        <f t="shared" si="14"/>
        <v>0.99988805970149253</v>
      </c>
      <c r="I320" s="31"/>
    </row>
    <row r="321" spans="2:9" ht="17.100000000000001" customHeight="1">
      <c r="B321" s="10"/>
      <c r="C321" s="15"/>
      <c r="D321" s="16" t="s">
        <v>99</v>
      </c>
      <c r="E321" s="17" t="s">
        <v>67</v>
      </c>
      <c r="F321" s="18">
        <v>1093</v>
      </c>
      <c r="G321" s="19">
        <v>1093</v>
      </c>
      <c r="H321" s="26">
        <f t="shared" si="14"/>
        <v>1</v>
      </c>
      <c r="I321" s="31"/>
    </row>
    <row r="322" spans="2:9" ht="16.7" customHeight="1">
      <c r="B322" s="10"/>
      <c r="C322" s="15"/>
      <c r="D322" s="16" t="s">
        <v>168</v>
      </c>
      <c r="E322" s="17" t="s">
        <v>77</v>
      </c>
      <c r="F322" s="18">
        <v>434</v>
      </c>
      <c r="G322" s="19">
        <v>434</v>
      </c>
      <c r="H322" s="26">
        <f t="shared" si="14"/>
        <v>1</v>
      </c>
      <c r="I322" s="31"/>
    </row>
    <row r="323" spans="2:9" ht="22.5">
      <c r="B323" s="10"/>
      <c r="C323" s="15"/>
      <c r="D323" s="16" t="s">
        <v>151</v>
      </c>
      <c r="E323" s="17" t="s">
        <v>152</v>
      </c>
      <c r="F323" s="18">
        <v>1678</v>
      </c>
      <c r="G323" s="19">
        <v>1678</v>
      </c>
      <c r="H323" s="26">
        <f t="shared" si="14"/>
        <v>1</v>
      </c>
      <c r="I323" s="31"/>
    </row>
    <row r="324" spans="2:9" ht="17.100000000000001" customHeight="1">
      <c r="B324" s="10"/>
      <c r="C324" s="15"/>
      <c r="D324" s="16" t="s">
        <v>153</v>
      </c>
      <c r="E324" s="17" t="s">
        <v>84</v>
      </c>
      <c r="F324" s="18">
        <v>522</v>
      </c>
      <c r="G324" s="19">
        <v>521.29999999999995</v>
      </c>
      <c r="H324" s="26">
        <f t="shared" si="14"/>
        <v>0.99865900383141759</v>
      </c>
      <c r="I324" s="31"/>
    </row>
    <row r="325" spans="2:9" ht="17.100000000000001" customHeight="1">
      <c r="B325" s="10"/>
      <c r="C325" s="15"/>
      <c r="D325" s="16" t="s">
        <v>17</v>
      </c>
      <c r="E325" s="17" t="s">
        <v>18</v>
      </c>
      <c r="F325" s="18">
        <v>1088</v>
      </c>
      <c r="G325" s="19">
        <v>1088</v>
      </c>
      <c r="H325" s="26">
        <f t="shared" si="14"/>
        <v>1</v>
      </c>
      <c r="I325" s="31"/>
    </row>
    <row r="326" spans="2:9" ht="17.100000000000001" customHeight="1">
      <c r="B326" s="10"/>
      <c r="C326" s="15"/>
      <c r="D326" s="16" t="s">
        <v>172</v>
      </c>
      <c r="E326" s="17" t="s">
        <v>173</v>
      </c>
      <c r="F326" s="18">
        <v>5001</v>
      </c>
      <c r="G326" s="19">
        <v>5001</v>
      </c>
      <c r="H326" s="26">
        <f t="shared" ref="H326:H354" si="15">G326/F326</f>
        <v>1</v>
      </c>
      <c r="I326" s="31"/>
    </row>
    <row r="327" spans="2:9" ht="22.5">
      <c r="B327" s="10"/>
      <c r="C327" s="15"/>
      <c r="D327" s="16" t="s">
        <v>176</v>
      </c>
      <c r="E327" s="17" t="s">
        <v>177</v>
      </c>
      <c r="F327" s="18">
        <v>1365</v>
      </c>
      <c r="G327" s="19">
        <v>1365</v>
      </c>
      <c r="H327" s="26">
        <f t="shared" si="15"/>
        <v>1</v>
      </c>
      <c r="I327" s="31"/>
    </row>
    <row r="328" spans="2:9" ht="17.100000000000001" customHeight="1">
      <c r="B328" s="10"/>
      <c r="C328" s="15"/>
      <c r="D328" s="16" t="s">
        <v>156</v>
      </c>
      <c r="E328" s="17" t="s">
        <v>157</v>
      </c>
      <c r="F328" s="18">
        <v>1083</v>
      </c>
      <c r="G328" s="19">
        <v>1082.95</v>
      </c>
      <c r="H328" s="26">
        <f t="shared" si="15"/>
        <v>0.99995383194829179</v>
      </c>
      <c r="I328" s="31"/>
    </row>
    <row r="329" spans="2:9" ht="80.25" customHeight="1">
      <c r="B329" s="10"/>
      <c r="C329" s="11" t="s">
        <v>214</v>
      </c>
      <c r="D329" s="12"/>
      <c r="E329" s="13" t="s">
        <v>215</v>
      </c>
      <c r="F329" s="14">
        <f>SUM(F330:F331)</f>
        <v>591620</v>
      </c>
      <c r="G329" s="14">
        <f>SUM(G330:G331)</f>
        <v>452164.16</v>
      </c>
      <c r="H329" s="25">
        <f t="shared" si="15"/>
        <v>0.7642813968425678</v>
      </c>
      <c r="I329" s="35" t="s">
        <v>539</v>
      </c>
    </row>
    <row r="330" spans="2:9" ht="17.100000000000001" customHeight="1">
      <c r="B330" s="10"/>
      <c r="C330" s="15"/>
      <c r="D330" s="16" t="s">
        <v>15</v>
      </c>
      <c r="E330" s="17" t="s">
        <v>16</v>
      </c>
      <c r="F330" s="18">
        <v>172791</v>
      </c>
      <c r="G330" s="19">
        <v>106340.49</v>
      </c>
      <c r="H330" s="26">
        <f t="shared" si="15"/>
        <v>0.6154284077295693</v>
      </c>
      <c r="I330" s="31"/>
    </row>
    <row r="331" spans="2:9" ht="17.100000000000001" customHeight="1">
      <c r="B331" s="10"/>
      <c r="C331" s="15"/>
      <c r="D331" s="16" t="s">
        <v>99</v>
      </c>
      <c r="E331" s="17" t="s">
        <v>67</v>
      </c>
      <c r="F331" s="18">
        <v>418829</v>
      </c>
      <c r="G331" s="19">
        <v>345823.67</v>
      </c>
      <c r="H331" s="26">
        <f t="shared" si="15"/>
        <v>0.82569179784589886</v>
      </c>
      <c r="I331" s="31"/>
    </row>
    <row r="332" spans="2:9" ht="56.25">
      <c r="B332" s="10"/>
      <c r="C332" s="11" t="s">
        <v>216</v>
      </c>
      <c r="D332" s="12"/>
      <c r="E332" s="13" t="s">
        <v>14</v>
      </c>
      <c r="F332" s="14">
        <f>F333+F335+F338+F340+F343+F345+F348+F350+F353+F355+F358+F360</f>
        <v>26332</v>
      </c>
      <c r="G332" s="14">
        <f>G333+G335+G338+G340+G343+G345+G348+G350+G353+G355+G358+G360</f>
        <v>21420.419999999995</v>
      </c>
      <c r="H332" s="25">
        <f t="shared" si="15"/>
        <v>0.81347485948655607</v>
      </c>
      <c r="I332" s="35" t="s">
        <v>471</v>
      </c>
    </row>
    <row r="333" spans="2:9" ht="17.100000000000001" customHeight="1">
      <c r="B333" s="10"/>
      <c r="C333" s="15"/>
      <c r="D333" s="16" t="s">
        <v>182</v>
      </c>
      <c r="E333" s="17" t="s">
        <v>40</v>
      </c>
      <c r="F333" s="18">
        <f>F334</f>
        <v>1696</v>
      </c>
      <c r="G333" s="18">
        <f>G334</f>
        <v>1366.29</v>
      </c>
      <c r="H333" s="26">
        <f t="shared" si="15"/>
        <v>0.80559551886792446</v>
      </c>
      <c r="I333" s="31"/>
    </row>
    <row r="334" spans="2:9" ht="17.100000000000001" hidden="1" customHeight="1">
      <c r="B334" s="10"/>
      <c r="C334" s="15"/>
      <c r="D334" s="10"/>
      <c r="E334" s="17" t="s">
        <v>217</v>
      </c>
      <c r="F334" s="18">
        <v>1696</v>
      </c>
      <c r="G334" s="19">
        <v>1366.29</v>
      </c>
      <c r="H334" s="26">
        <f t="shared" si="15"/>
        <v>0.80559551886792446</v>
      </c>
      <c r="I334" s="31"/>
    </row>
    <row r="335" spans="2:9" ht="17.100000000000001" customHeight="1">
      <c r="B335" s="10"/>
      <c r="C335" s="15"/>
      <c r="D335" s="16" t="s">
        <v>44</v>
      </c>
      <c r="E335" s="17" t="s">
        <v>40</v>
      </c>
      <c r="F335" s="18">
        <f>SUM(F336:F337)</f>
        <v>301</v>
      </c>
      <c r="G335" s="18">
        <f>SUM(G336:G337)</f>
        <v>241.11</v>
      </c>
      <c r="H335" s="26">
        <f t="shared" si="15"/>
        <v>0.80102990033222599</v>
      </c>
      <c r="I335" s="31"/>
    </row>
    <row r="336" spans="2:9" ht="17.100000000000001" hidden="1" customHeight="1">
      <c r="B336" s="10"/>
      <c r="C336" s="15"/>
      <c r="D336" s="10"/>
      <c r="E336" s="17" t="s">
        <v>217</v>
      </c>
      <c r="F336" s="18">
        <v>200</v>
      </c>
      <c r="G336" s="19">
        <v>160.74</v>
      </c>
      <c r="H336" s="26">
        <f t="shared" si="15"/>
        <v>0.80370000000000008</v>
      </c>
      <c r="I336" s="31"/>
    </row>
    <row r="337" spans="2:9" ht="20.100000000000001" hidden="1" customHeight="1">
      <c r="B337" s="10"/>
      <c r="C337" s="15"/>
      <c r="D337" s="10"/>
      <c r="E337" s="17" t="s">
        <v>218</v>
      </c>
      <c r="F337" s="18">
        <v>101</v>
      </c>
      <c r="G337" s="19">
        <v>80.37</v>
      </c>
      <c r="H337" s="26">
        <f t="shared" si="15"/>
        <v>0.79574257425742578</v>
      </c>
      <c r="I337" s="31"/>
    </row>
    <row r="338" spans="2:9" ht="17.100000000000001" customHeight="1">
      <c r="B338" s="10"/>
      <c r="C338" s="15"/>
      <c r="D338" s="16" t="s">
        <v>184</v>
      </c>
      <c r="E338" s="17" t="s">
        <v>46</v>
      </c>
      <c r="F338" s="18">
        <f>F339</f>
        <v>275</v>
      </c>
      <c r="G338" s="18">
        <f>G339</f>
        <v>194.37</v>
      </c>
      <c r="H338" s="26">
        <f t="shared" si="15"/>
        <v>0.70679999999999998</v>
      </c>
      <c r="I338" s="31"/>
    </row>
    <row r="339" spans="2:9" ht="17.100000000000001" hidden="1" customHeight="1">
      <c r="B339" s="10"/>
      <c r="C339" s="15"/>
      <c r="D339" s="10"/>
      <c r="E339" s="17" t="s">
        <v>217</v>
      </c>
      <c r="F339" s="18">
        <v>275</v>
      </c>
      <c r="G339" s="19">
        <v>194.37</v>
      </c>
      <c r="H339" s="26">
        <f t="shared" si="15"/>
        <v>0.70679999999999998</v>
      </c>
      <c r="I339" s="31"/>
    </row>
    <row r="340" spans="2:9" ht="17.100000000000001" customHeight="1">
      <c r="B340" s="10"/>
      <c r="C340" s="15"/>
      <c r="D340" s="16" t="s">
        <v>47</v>
      </c>
      <c r="E340" s="17" t="s">
        <v>46</v>
      </c>
      <c r="F340" s="18">
        <f>SUM(F341:F342)</f>
        <v>50</v>
      </c>
      <c r="G340" s="18">
        <f>SUM(G341:G342)</f>
        <v>34.31</v>
      </c>
      <c r="H340" s="26">
        <f t="shared" si="15"/>
        <v>0.68620000000000003</v>
      </c>
      <c r="I340" s="31"/>
    </row>
    <row r="341" spans="2:9" ht="17.100000000000001" hidden="1" customHeight="1">
      <c r="B341" s="10"/>
      <c r="C341" s="15"/>
      <c r="D341" s="10"/>
      <c r="E341" s="17" t="s">
        <v>217</v>
      </c>
      <c r="F341" s="18">
        <v>33</v>
      </c>
      <c r="G341" s="19">
        <v>22.87</v>
      </c>
      <c r="H341" s="26">
        <f t="shared" si="15"/>
        <v>0.69303030303030311</v>
      </c>
      <c r="I341" s="31"/>
    </row>
    <row r="342" spans="2:9" ht="20.100000000000001" hidden="1" customHeight="1">
      <c r="B342" s="10"/>
      <c r="C342" s="15"/>
      <c r="D342" s="10"/>
      <c r="E342" s="17" t="s">
        <v>218</v>
      </c>
      <c r="F342" s="18">
        <v>17</v>
      </c>
      <c r="G342" s="19">
        <v>11.44</v>
      </c>
      <c r="H342" s="26">
        <f t="shared" si="15"/>
        <v>0.67294117647058815</v>
      </c>
      <c r="I342" s="31"/>
    </row>
    <row r="343" spans="2:9" ht="17.100000000000001" customHeight="1">
      <c r="B343" s="10"/>
      <c r="C343" s="15"/>
      <c r="D343" s="16" t="s">
        <v>185</v>
      </c>
      <c r="E343" s="17" t="s">
        <v>49</v>
      </c>
      <c r="F343" s="18">
        <f>F344</f>
        <v>11157</v>
      </c>
      <c r="G343" s="18">
        <f>G344</f>
        <v>8994.7099999999991</v>
      </c>
      <c r="H343" s="26">
        <f t="shared" si="15"/>
        <v>0.80619431746885351</v>
      </c>
      <c r="I343" s="31"/>
    </row>
    <row r="344" spans="2:9" ht="17.100000000000001" hidden="1" customHeight="1">
      <c r="B344" s="10"/>
      <c r="C344" s="15"/>
      <c r="D344" s="10"/>
      <c r="E344" s="17" t="s">
        <v>217</v>
      </c>
      <c r="F344" s="18">
        <v>11157</v>
      </c>
      <c r="G344" s="19">
        <v>8994.7099999999991</v>
      </c>
      <c r="H344" s="26">
        <f t="shared" si="15"/>
        <v>0.80619431746885351</v>
      </c>
      <c r="I344" s="31"/>
    </row>
    <row r="345" spans="2:9" ht="17.100000000000001" customHeight="1">
      <c r="B345" s="10"/>
      <c r="C345" s="15"/>
      <c r="D345" s="16" t="s">
        <v>55</v>
      </c>
      <c r="E345" s="17" t="s">
        <v>49</v>
      </c>
      <c r="F345" s="18">
        <f>SUM(F346:F347)</f>
        <v>1970</v>
      </c>
      <c r="G345" s="18">
        <f>SUM(G346:G347)</f>
        <v>1587.29</v>
      </c>
      <c r="H345" s="26">
        <f t="shared" si="15"/>
        <v>0.8057309644670051</v>
      </c>
      <c r="I345" s="31"/>
    </row>
    <row r="346" spans="2:9" ht="17.100000000000001" hidden="1" customHeight="1">
      <c r="B346" s="10"/>
      <c r="C346" s="15"/>
      <c r="D346" s="10"/>
      <c r="E346" s="17" t="s">
        <v>217</v>
      </c>
      <c r="F346" s="18">
        <v>1313</v>
      </c>
      <c r="G346" s="19">
        <v>1058.19</v>
      </c>
      <c r="H346" s="26">
        <f t="shared" si="15"/>
        <v>0.80593297791317597</v>
      </c>
      <c r="I346" s="31"/>
    </row>
    <row r="347" spans="2:9" ht="20.100000000000001" hidden="1" customHeight="1">
      <c r="B347" s="10"/>
      <c r="C347" s="15"/>
      <c r="D347" s="10"/>
      <c r="E347" s="17" t="s">
        <v>218</v>
      </c>
      <c r="F347" s="18">
        <v>657</v>
      </c>
      <c r="G347" s="19">
        <v>529.1</v>
      </c>
      <c r="H347" s="26">
        <f t="shared" si="15"/>
        <v>0.80532724505327247</v>
      </c>
      <c r="I347" s="31"/>
    </row>
    <row r="348" spans="2:9" ht="17.100000000000001" customHeight="1">
      <c r="B348" s="10"/>
      <c r="C348" s="15"/>
      <c r="D348" s="16" t="s">
        <v>186</v>
      </c>
      <c r="E348" s="17" t="s">
        <v>16</v>
      </c>
      <c r="F348" s="18">
        <f>F349</f>
        <v>3162</v>
      </c>
      <c r="G348" s="18">
        <f>G349</f>
        <v>2822</v>
      </c>
      <c r="H348" s="26">
        <f t="shared" si="15"/>
        <v>0.89247311827956988</v>
      </c>
      <c r="I348" s="31"/>
    </row>
    <row r="349" spans="2:9" ht="17.100000000000001" hidden="1" customHeight="1">
      <c r="B349" s="10"/>
      <c r="C349" s="15"/>
      <c r="D349" s="10"/>
      <c r="E349" s="17" t="s">
        <v>217</v>
      </c>
      <c r="F349" s="18">
        <v>3162</v>
      </c>
      <c r="G349" s="19">
        <v>2822</v>
      </c>
      <c r="H349" s="26">
        <f t="shared" si="15"/>
        <v>0.89247311827956988</v>
      </c>
      <c r="I349" s="31"/>
    </row>
    <row r="350" spans="2:9" ht="17.100000000000001" customHeight="1">
      <c r="B350" s="10"/>
      <c r="C350" s="15"/>
      <c r="D350" s="16" t="s">
        <v>59</v>
      </c>
      <c r="E350" s="17" t="s">
        <v>16</v>
      </c>
      <c r="F350" s="18">
        <f>SUM(F351:F352)</f>
        <v>557</v>
      </c>
      <c r="G350" s="18">
        <f>SUM(G351:G352)</f>
        <v>498</v>
      </c>
      <c r="H350" s="26">
        <f t="shared" si="15"/>
        <v>0.89407540394973073</v>
      </c>
      <c r="I350" s="31"/>
    </row>
    <row r="351" spans="2:9" ht="17.100000000000001" hidden="1" customHeight="1">
      <c r="B351" s="10"/>
      <c r="C351" s="15"/>
      <c r="D351" s="10"/>
      <c r="E351" s="17" t="s">
        <v>217</v>
      </c>
      <c r="F351" s="18">
        <v>372</v>
      </c>
      <c r="G351" s="19">
        <v>332</v>
      </c>
      <c r="H351" s="26">
        <f t="shared" si="15"/>
        <v>0.89247311827956988</v>
      </c>
      <c r="I351" s="31"/>
    </row>
    <row r="352" spans="2:9" ht="20.100000000000001" hidden="1" customHeight="1">
      <c r="B352" s="10"/>
      <c r="C352" s="15"/>
      <c r="D352" s="10"/>
      <c r="E352" s="17" t="s">
        <v>218</v>
      </c>
      <c r="F352" s="18">
        <v>185</v>
      </c>
      <c r="G352" s="19">
        <v>166</v>
      </c>
      <c r="H352" s="26">
        <f t="shared" si="15"/>
        <v>0.89729729729729735</v>
      </c>
      <c r="I352" s="31"/>
    </row>
    <row r="353" spans="2:9" ht="17.100000000000001" customHeight="1">
      <c r="B353" s="10"/>
      <c r="C353" s="15"/>
      <c r="D353" s="16" t="s">
        <v>187</v>
      </c>
      <c r="E353" s="17" t="s">
        <v>67</v>
      </c>
      <c r="F353" s="18">
        <f>F354</f>
        <v>5629</v>
      </c>
      <c r="G353" s="18">
        <f>G354</f>
        <v>4633.3</v>
      </c>
      <c r="H353" s="26">
        <f t="shared" si="15"/>
        <v>0.82311245336649497</v>
      </c>
      <c r="I353" s="31"/>
    </row>
    <row r="354" spans="2:9" ht="17.100000000000001" hidden="1" customHeight="1">
      <c r="B354" s="10"/>
      <c r="C354" s="15"/>
      <c r="D354" s="10"/>
      <c r="E354" s="17" t="s">
        <v>217</v>
      </c>
      <c r="F354" s="18">
        <v>5629</v>
      </c>
      <c r="G354" s="19">
        <v>4633.3</v>
      </c>
      <c r="H354" s="26">
        <f t="shared" si="15"/>
        <v>0.82311245336649497</v>
      </c>
      <c r="I354" s="31"/>
    </row>
    <row r="355" spans="2:9" ht="17.100000000000001" customHeight="1">
      <c r="B355" s="10"/>
      <c r="C355" s="15"/>
      <c r="D355" s="16" t="s">
        <v>75</v>
      </c>
      <c r="E355" s="17" t="s">
        <v>67</v>
      </c>
      <c r="F355" s="18">
        <f>SUM(F356:F357)</f>
        <v>995</v>
      </c>
      <c r="G355" s="18">
        <f>SUM(G356:G357)</f>
        <v>817.6400000000001</v>
      </c>
      <c r="H355" s="26">
        <f t="shared" ref="H355:H373" si="16">G355/F355</f>
        <v>0.82174874371859308</v>
      </c>
      <c r="I355" s="31"/>
    </row>
    <row r="356" spans="2:9" ht="16.7" hidden="1" customHeight="1">
      <c r="B356" s="10"/>
      <c r="C356" s="15"/>
      <c r="D356" s="10"/>
      <c r="E356" s="17" t="s">
        <v>217</v>
      </c>
      <c r="F356" s="18">
        <v>663</v>
      </c>
      <c r="G356" s="19">
        <v>545.1</v>
      </c>
      <c r="H356" s="26">
        <f t="shared" si="16"/>
        <v>0.82217194570135754</v>
      </c>
      <c r="I356" s="31"/>
    </row>
    <row r="357" spans="2:9" ht="20.25" hidden="1" customHeight="1">
      <c r="B357" s="10"/>
      <c r="C357" s="15"/>
      <c r="D357" s="10"/>
      <c r="E357" s="17" t="s">
        <v>218</v>
      </c>
      <c r="F357" s="18">
        <v>332</v>
      </c>
      <c r="G357" s="19">
        <v>272.54000000000002</v>
      </c>
      <c r="H357" s="26">
        <f t="shared" si="16"/>
        <v>0.82090361445783133</v>
      </c>
      <c r="I357" s="31"/>
    </row>
    <row r="358" spans="2:9" ht="22.5" customHeight="1">
      <c r="B358" s="10"/>
      <c r="C358" s="15"/>
      <c r="D358" s="16" t="s">
        <v>219</v>
      </c>
      <c r="E358" s="17" t="s">
        <v>152</v>
      </c>
      <c r="F358" s="18">
        <f>F359</f>
        <v>459</v>
      </c>
      <c r="G358" s="18">
        <f>G359</f>
        <v>196.69</v>
      </c>
      <c r="H358" s="26">
        <f t="shared" si="16"/>
        <v>0.42851851851851852</v>
      </c>
      <c r="I358" s="31"/>
    </row>
    <row r="359" spans="2:9" ht="17.100000000000001" hidden="1" customHeight="1">
      <c r="B359" s="10"/>
      <c r="C359" s="15"/>
      <c r="D359" s="10"/>
      <c r="E359" s="17" t="s">
        <v>217</v>
      </c>
      <c r="F359" s="18">
        <v>459</v>
      </c>
      <c r="G359" s="19">
        <v>196.69</v>
      </c>
      <c r="H359" s="26">
        <f t="shared" si="16"/>
        <v>0.42851851851851852</v>
      </c>
      <c r="I359" s="31"/>
    </row>
    <row r="360" spans="2:9" ht="22.5" customHeight="1">
      <c r="B360" s="10"/>
      <c r="C360" s="15"/>
      <c r="D360" s="16" t="s">
        <v>220</v>
      </c>
      <c r="E360" s="17" t="s">
        <v>152</v>
      </c>
      <c r="F360" s="18">
        <f>SUM(F361:F362)</f>
        <v>81</v>
      </c>
      <c r="G360" s="18">
        <f>SUM(G361:G362)</f>
        <v>34.71</v>
      </c>
      <c r="H360" s="26">
        <f t="shared" si="16"/>
        <v>0.42851851851851852</v>
      </c>
      <c r="I360" s="31"/>
    </row>
    <row r="361" spans="2:9" ht="17.100000000000001" hidden="1" customHeight="1">
      <c r="B361" s="10"/>
      <c r="C361" s="15"/>
      <c r="D361" s="10"/>
      <c r="E361" s="17" t="s">
        <v>217</v>
      </c>
      <c r="F361" s="18">
        <v>54</v>
      </c>
      <c r="G361" s="19">
        <v>23.14</v>
      </c>
      <c r="H361" s="26">
        <f t="shared" si="16"/>
        <v>0.42851851851851852</v>
      </c>
      <c r="I361" s="31"/>
    </row>
    <row r="362" spans="2:9" ht="20.25" hidden="1" customHeight="1">
      <c r="B362" s="10"/>
      <c r="C362" s="15"/>
      <c r="D362" s="10"/>
      <c r="E362" s="17" t="s">
        <v>218</v>
      </c>
      <c r="F362" s="18">
        <v>27</v>
      </c>
      <c r="G362" s="19">
        <v>11.57</v>
      </c>
      <c r="H362" s="26">
        <f t="shared" si="16"/>
        <v>0.42851851851851852</v>
      </c>
      <c r="I362" s="31"/>
    </row>
    <row r="363" spans="2:9" ht="16.7" customHeight="1">
      <c r="B363" s="6" t="s">
        <v>221</v>
      </c>
      <c r="C363" s="7"/>
      <c r="D363" s="6"/>
      <c r="E363" s="8" t="s">
        <v>222</v>
      </c>
      <c r="F363" s="9">
        <f>F364+F366</f>
        <v>1086232</v>
      </c>
      <c r="G363" s="9">
        <f>G364+G366</f>
        <v>1030380.36</v>
      </c>
      <c r="H363" s="24">
        <f t="shared" si="16"/>
        <v>0.94858221816333899</v>
      </c>
      <c r="I363" s="38"/>
    </row>
    <row r="364" spans="2:9" ht="33.75">
      <c r="B364" s="10"/>
      <c r="C364" s="11" t="s">
        <v>223</v>
      </c>
      <c r="D364" s="12"/>
      <c r="E364" s="13" t="s">
        <v>224</v>
      </c>
      <c r="F364" s="14">
        <f>F365</f>
        <v>1030381</v>
      </c>
      <c r="G364" s="14">
        <f>G365</f>
        <v>1030380.36</v>
      </c>
      <c r="H364" s="25">
        <f t="shared" si="16"/>
        <v>0.99999937887053425</v>
      </c>
      <c r="I364" s="35" t="s">
        <v>520</v>
      </c>
    </row>
    <row r="365" spans="2:9" ht="33.75" customHeight="1">
      <c r="B365" s="10"/>
      <c r="C365" s="15"/>
      <c r="D365" s="16" t="s">
        <v>225</v>
      </c>
      <c r="E365" s="17" t="s">
        <v>226</v>
      </c>
      <c r="F365" s="18">
        <v>1030381</v>
      </c>
      <c r="G365" s="19">
        <v>1030380.36</v>
      </c>
      <c r="H365" s="26">
        <f t="shared" si="16"/>
        <v>0.99999937887053425</v>
      </c>
      <c r="I365" s="31"/>
    </row>
    <row r="366" spans="2:9" ht="22.5" customHeight="1">
      <c r="B366" s="10"/>
      <c r="C366" s="11" t="s">
        <v>227</v>
      </c>
      <c r="D366" s="12"/>
      <c r="E366" s="13" t="s">
        <v>228</v>
      </c>
      <c r="F366" s="14">
        <f>F367</f>
        <v>55851</v>
      </c>
      <c r="G366" s="14">
        <f>G367</f>
        <v>0</v>
      </c>
      <c r="H366" s="25">
        <f t="shared" si="16"/>
        <v>0</v>
      </c>
      <c r="I366" s="35"/>
    </row>
    <row r="367" spans="2:9" ht="17.100000000000001" customHeight="1">
      <c r="B367" s="10"/>
      <c r="C367" s="15"/>
      <c r="D367" s="16" t="s">
        <v>229</v>
      </c>
      <c r="E367" s="17" t="s">
        <v>230</v>
      </c>
      <c r="F367" s="18">
        <f>F368+F369</f>
        <v>55851</v>
      </c>
      <c r="G367" s="18">
        <f>G368+G369</f>
        <v>0</v>
      </c>
      <c r="H367" s="26">
        <f t="shared" si="16"/>
        <v>0</v>
      </c>
      <c r="I367" s="31"/>
    </row>
    <row r="368" spans="2:9" ht="17.100000000000001" customHeight="1">
      <c r="B368" s="10"/>
      <c r="C368" s="15"/>
      <c r="D368" s="10"/>
      <c r="E368" s="17" t="s">
        <v>231</v>
      </c>
      <c r="F368" s="18">
        <v>11500</v>
      </c>
      <c r="G368" s="19">
        <v>0</v>
      </c>
      <c r="H368" s="26">
        <f t="shared" si="16"/>
        <v>0</v>
      </c>
      <c r="I368" s="31"/>
    </row>
    <row r="369" spans="2:9" ht="17.100000000000001" customHeight="1">
      <c r="B369" s="10"/>
      <c r="C369" s="15"/>
      <c r="D369" s="10"/>
      <c r="E369" s="17" t="s">
        <v>232</v>
      </c>
      <c r="F369" s="18">
        <v>44351</v>
      </c>
      <c r="G369" s="19">
        <v>0</v>
      </c>
      <c r="H369" s="26">
        <f t="shared" si="16"/>
        <v>0</v>
      </c>
      <c r="I369" s="31"/>
    </row>
    <row r="370" spans="2:9" ht="17.100000000000001" customHeight="1">
      <c r="B370" s="6" t="s">
        <v>233</v>
      </c>
      <c r="C370" s="7"/>
      <c r="D370" s="6"/>
      <c r="E370" s="8" t="s">
        <v>234</v>
      </c>
      <c r="F370" s="9">
        <f>F371</f>
        <v>28395</v>
      </c>
      <c r="G370" s="9">
        <f>G371</f>
        <v>0</v>
      </c>
      <c r="H370" s="24">
        <f t="shared" si="16"/>
        <v>0</v>
      </c>
      <c r="I370" s="38"/>
    </row>
    <row r="371" spans="2:9" ht="16.7" customHeight="1">
      <c r="B371" s="10"/>
      <c r="C371" s="11" t="s">
        <v>235</v>
      </c>
      <c r="D371" s="12"/>
      <c r="E371" s="13" t="s">
        <v>236</v>
      </c>
      <c r="F371" s="14">
        <f>F372</f>
        <v>28395</v>
      </c>
      <c r="G371" s="14">
        <f>G372</f>
        <v>0</v>
      </c>
      <c r="H371" s="25">
        <f t="shared" si="16"/>
        <v>0</v>
      </c>
      <c r="I371" s="35"/>
    </row>
    <row r="372" spans="2:9" ht="17.100000000000001" customHeight="1">
      <c r="B372" s="10"/>
      <c r="C372" s="15"/>
      <c r="D372" s="16" t="s">
        <v>237</v>
      </c>
      <c r="E372" s="17" t="s">
        <v>238</v>
      </c>
      <c r="F372" s="18">
        <f>SUM(F373:F373)</f>
        <v>28395</v>
      </c>
      <c r="G372" s="18">
        <f>SUM(G373:G373)</f>
        <v>0</v>
      </c>
      <c r="H372" s="26">
        <f t="shared" si="16"/>
        <v>0</v>
      </c>
      <c r="I372" s="31"/>
    </row>
    <row r="373" spans="2:9" ht="17.100000000000001" customHeight="1">
      <c r="B373" s="10"/>
      <c r="C373" s="15"/>
      <c r="D373" s="10"/>
      <c r="E373" s="17" t="s">
        <v>239</v>
      </c>
      <c r="F373" s="18">
        <v>28395</v>
      </c>
      <c r="G373" s="19">
        <v>0</v>
      </c>
      <c r="H373" s="26">
        <f t="shared" si="16"/>
        <v>0</v>
      </c>
      <c r="I373" s="31"/>
    </row>
    <row r="374" spans="2:9" ht="17.100000000000001" customHeight="1">
      <c r="B374" s="6" t="s">
        <v>240</v>
      </c>
      <c r="C374" s="7"/>
      <c r="D374" s="6"/>
      <c r="E374" s="8" t="s">
        <v>241</v>
      </c>
      <c r="F374" s="9">
        <f>F375+F385+F392+F398+F400+F402</f>
        <v>16256812</v>
      </c>
      <c r="G374" s="9">
        <f>G375+G385+G392+G398+G400+G402</f>
        <v>15104412.530000001</v>
      </c>
      <c r="H374" s="24">
        <f t="shared" ref="H374:H395" si="17">G374/F374</f>
        <v>0.92911282544203633</v>
      </c>
      <c r="I374" s="38"/>
    </row>
    <row r="375" spans="2:9" ht="17.100000000000001" customHeight="1">
      <c r="B375" s="10"/>
      <c r="C375" s="11" t="s">
        <v>242</v>
      </c>
      <c r="D375" s="12"/>
      <c r="E375" s="13" t="s">
        <v>243</v>
      </c>
      <c r="F375" s="14">
        <f>F376+F381</f>
        <v>7949118</v>
      </c>
      <c r="G375" s="14">
        <f>G376+G381</f>
        <v>7504509.9499999993</v>
      </c>
      <c r="H375" s="25">
        <f t="shared" si="17"/>
        <v>0.9440682538616233</v>
      </c>
      <c r="I375" s="35"/>
    </row>
    <row r="376" spans="2:9" ht="45">
      <c r="B376" s="10"/>
      <c r="C376" s="15"/>
      <c r="D376" s="16" t="s">
        <v>244</v>
      </c>
      <c r="E376" s="17" t="s">
        <v>245</v>
      </c>
      <c r="F376" s="18">
        <f>SUM(F377:F380)</f>
        <v>7913118</v>
      </c>
      <c r="G376" s="18">
        <f>SUM(G377:G380)</f>
        <v>7468509.9499999993</v>
      </c>
      <c r="H376" s="26">
        <f t="shared" si="17"/>
        <v>0.94381379754478567</v>
      </c>
      <c r="I376" s="31" t="s">
        <v>521</v>
      </c>
    </row>
    <row r="377" spans="2:9" ht="17.100000000000001" customHeight="1">
      <c r="B377" s="10"/>
      <c r="C377" s="15"/>
      <c r="D377" s="10"/>
      <c r="E377" s="17" t="s">
        <v>246</v>
      </c>
      <c r="F377" s="18">
        <v>2091088</v>
      </c>
      <c r="G377" s="19">
        <v>1980788.03</v>
      </c>
      <c r="H377" s="26">
        <f t="shared" si="17"/>
        <v>0.94725235379859674</v>
      </c>
      <c r="I377" s="31"/>
    </row>
    <row r="378" spans="2:9" ht="16.7" customHeight="1">
      <c r="B378" s="10"/>
      <c r="C378" s="15"/>
      <c r="D378" s="10"/>
      <c r="E378" s="17" t="s">
        <v>247</v>
      </c>
      <c r="F378" s="18">
        <v>3207447</v>
      </c>
      <c r="G378" s="19">
        <v>3018566.77</v>
      </c>
      <c r="H378" s="26">
        <f t="shared" si="17"/>
        <v>0.94111197160857218</v>
      </c>
      <c r="I378" s="31"/>
    </row>
    <row r="379" spans="2:9" ht="0.2" customHeight="1">
      <c r="F379" s="21"/>
      <c r="G379" s="19"/>
      <c r="H379" s="26" t="e">
        <f t="shared" si="17"/>
        <v>#DIV/0!</v>
      </c>
      <c r="I379" s="31"/>
    </row>
    <row r="380" spans="2:9" ht="17.100000000000001" customHeight="1">
      <c r="B380" s="10"/>
      <c r="C380" s="15"/>
      <c r="D380" s="10"/>
      <c r="E380" s="17" t="s">
        <v>248</v>
      </c>
      <c r="F380" s="18">
        <v>2614583</v>
      </c>
      <c r="G380" s="19">
        <v>2469155.15</v>
      </c>
      <c r="H380" s="26">
        <f t="shared" si="17"/>
        <v>0.94437818573745791</v>
      </c>
      <c r="I380" s="31"/>
    </row>
    <row r="381" spans="2:9" ht="24.75" customHeight="1">
      <c r="B381" s="10"/>
      <c r="C381" s="15"/>
      <c r="D381" s="16" t="s">
        <v>249</v>
      </c>
      <c r="E381" s="40" t="s">
        <v>250</v>
      </c>
      <c r="F381" s="18">
        <f>SUM(F382:F384)</f>
        <v>36000</v>
      </c>
      <c r="G381" s="18">
        <f>SUM(G382:G384)</f>
        <v>36000</v>
      </c>
      <c r="H381" s="26">
        <f t="shared" si="17"/>
        <v>1</v>
      </c>
      <c r="I381" s="31" t="s">
        <v>514</v>
      </c>
    </row>
    <row r="382" spans="2:9" ht="17.100000000000001" customHeight="1">
      <c r="B382" s="10"/>
      <c r="C382" s="15"/>
      <c r="D382" s="10"/>
      <c r="E382" s="17" t="s">
        <v>251</v>
      </c>
      <c r="F382" s="18">
        <v>12242</v>
      </c>
      <c r="G382" s="19">
        <v>12241.96</v>
      </c>
      <c r="H382" s="26">
        <f t="shared" si="17"/>
        <v>0.99999673256003918</v>
      </c>
      <c r="I382" s="31"/>
    </row>
    <row r="383" spans="2:9" ht="17.100000000000001" customHeight="1">
      <c r="B383" s="10"/>
      <c r="C383" s="15"/>
      <c r="D383" s="10"/>
      <c r="E383" s="17" t="s">
        <v>252</v>
      </c>
      <c r="F383" s="18">
        <v>12058</v>
      </c>
      <c r="G383" s="19">
        <v>12058.02</v>
      </c>
      <c r="H383" s="26">
        <f t="shared" si="17"/>
        <v>1.000001658649859</v>
      </c>
      <c r="I383" s="31"/>
    </row>
    <row r="384" spans="2:9" ht="17.100000000000001" customHeight="1">
      <c r="B384" s="10"/>
      <c r="C384" s="15"/>
      <c r="D384" s="10"/>
      <c r="E384" s="17" t="s">
        <v>253</v>
      </c>
      <c r="F384" s="18">
        <v>11700</v>
      </c>
      <c r="G384" s="19">
        <v>11700.02</v>
      </c>
      <c r="H384" s="26">
        <f t="shared" si="17"/>
        <v>1.0000017094017095</v>
      </c>
      <c r="I384" s="31"/>
    </row>
    <row r="385" spans="2:9" ht="17.100000000000001" customHeight="1">
      <c r="B385" s="10"/>
      <c r="C385" s="11" t="s">
        <v>254</v>
      </c>
      <c r="D385" s="12"/>
      <c r="E385" s="13" t="s">
        <v>255</v>
      </c>
      <c r="F385" s="14">
        <f>F386+F390</f>
        <v>2448874</v>
      </c>
      <c r="G385" s="14">
        <f>G386+G390</f>
        <v>2309613.96</v>
      </c>
      <c r="H385" s="25">
        <f t="shared" si="17"/>
        <v>0.94313303175255236</v>
      </c>
      <c r="I385" s="35"/>
    </row>
    <row r="386" spans="2:9" ht="56.25">
      <c r="B386" s="10"/>
      <c r="C386" s="15"/>
      <c r="D386" s="16" t="s">
        <v>244</v>
      </c>
      <c r="E386" s="17" t="s">
        <v>245</v>
      </c>
      <c r="F386" s="18">
        <f>SUM(F387:F389)</f>
        <v>2397954</v>
      </c>
      <c r="G386" s="18">
        <f>SUM(G387:G389)</f>
        <v>2260326</v>
      </c>
      <c r="H386" s="26">
        <f t="shared" si="17"/>
        <v>0.94260607167610388</v>
      </c>
      <c r="I386" s="31" t="s">
        <v>522</v>
      </c>
    </row>
    <row r="387" spans="2:9" ht="17.100000000000001" customHeight="1">
      <c r="B387" s="10"/>
      <c r="C387" s="15"/>
      <c r="D387" s="10"/>
      <c r="E387" s="17" t="s">
        <v>256</v>
      </c>
      <c r="F387" s="18">
        <v>666087</v>
      </c>
      <c r="G387" s="19">
        <v>626842</v>
      </c>
      <c r="H387" s="26">
        <f t="shared" si="17"/>
        <v>0.9410812701644079</v>
      </c>
      <c r="I387" s="31"/>
    </row>
    <row r="388" spans="2:9" ht="17.100000000000001" customHeight="1">
      <c r="B388" s="10"/>
      <c r="C388" s="15"/>
      <c r="D388" s="10"/>
      <c r="E388" s="17" t="s">
        <v>257</v>
      </c>
      <c r="F388" s="18">
        <v>897440</v>
      </c>
      <c r="G388" s="19">
        <v>847632</v>
      </c>
      <c r="H388" s="26">
        <f t="shared" si="17"/>
        <v>0.94449991085755036</v>
      </c>
      <c r="I388" s="31"/>
    </row>
    <row r="389" spans="2:9" ht="17.100000000000001" customHeight="1">
      <c r="B389" s="10"/>
      <c r="C389" s="15"/>
      <c r="D389" s="10"/>
      <c r="E389" s="17" t="s">
        <v>258</v>
      </c>
      <c r="F389" s="18">
        <v>834427</v>
      </c>
      <c r="G389" s="19">
        <v>785852</v>
      </c>
      <c r="H389" s="26">
        <f t="shared" si="17"/>
        <v>0.9417863995292578</v>
      </c>
      <c r="I389" s="31"/>
    </row>
    <row r="390" spans="2:9" ht="46.5" customHeight="1">
      <c r="B390" s="10"/>
      <c r="C390" s="15"/>
      <c r="D390" s="16" t="s">
        <v>259</v>
      </c>
      <c r="E390" s="17" t="s">
        <v>260</v>
      </c>
      <c r="F390" s="18">
        <f>F391</f>
        <v>50920</v>
      </c>
      <c r="G390" s="18">
        <f>G391</f>
        <v>49287.96</v>
      </c>
      <c r="H390" s="26">
        <f t="shared" si="17"/>
        <v>0.96794893951296146</v>
      </c>
      <c r="I390" s="31" t="s">
        <v>472</v>
      </c>
    </row>
    <row r="391" spans="2:9" ht="17.100000000000001" customHeight="1">
      <c r="B391" s="10"/>
      <c r="C391" s="15"/>
      <c r="D391" s="10"/>
      <c r="E391" s="17" t="s">
        <v>256</v>
      </c>
      <c r="F391" s="18">
        <v>50920</v>
      </c>
      <c r="G391" s="19">
        <v>49287.96</v>
      </c>
      <c r="H391" s="26">
        <f t="shared" si="17"/>
        <v>0.96794893951296146</v>
      </c>
      <c r="I391" s="31"/>
    </row>
    <row r="392" spans="2:9" ht="17.100000000000001" customHeight="1">
      <c r="B392" s="10"/>
      <c r="C392" s="11" t="s">
        <v>261</v>
      </c>
      <c r="D392" s="12"/>
      <c r="E392" s="13" t="s">
        <v>262</v>
      </c>
      <c r="F392" s="14">
        <f>F393+F396</f>
        <v>3529623</v>
      </c>
      <c r="G392" s="14">
        <f>G393+G396</f>
        <v>3223985.96</v>
      </c>
      <c r="H392" s="25">
        <f t="shared" si="17"/>
        <v>0.91340802119659803</v>
      </c>
      <c r="I392" s="35"/>
    </row>
    <row r="393" spans="2:9" ht="56.25">
      <c r="B393" s="10"/>
      <c r="C393" s="15"/>
      <c r="D393" s="16" t="s">
        <v>244</v>
      </c>
      <c r="E393" s="17" t="s">
        <v>245</v>
      </c>
      <c r="F393" s="18">
        <f>F394+F395</f>
        <v>3502957</v>
      </c>
      <c r="G393" s="18">
        <f>G394+G395</f>
        <v>3198029.63</v>
      </c>
      <c r="H393" s="26">
        <f t="shared" si="17"/>
        <v>0.9129514378851924</v>
      </c>
      <c r="I393" s="31" t="s">
        <v>523</v>
      </c>
    </row>
    <row r="394" spans="2:9" ht="17.100000000000001" customHeight="1">
      <c r="B394" s="10"/>
      <c r="C394" s="15"/>
      <c r="D394" s="10"/>
      <c r="E394" s="17" t="s">
        <v>263</v>
      </c>
      <c r="F394" s="18">
        <v>2087835</v>
      </c>
      <c r="G394" s="19">
        <v>1893946.79</v>
      </c>
      <c r="H394" s="26">
        <f t="shared" si="17"/>
        <v>0.90713432335409649</v>
      </c>
      <c r="I394" s="31"/>
    </row>
    <row r="395" spans="2:9" ht="16.7" customHeight="1">
      <c r="B395" s="10"/>
      <c r="C395" s="15"/>
      <c r="D395" s="10"/>
      <c r="E395" s="17" t="s">
        <v>264</v>
      </c>
      <c r="F395" s="18">
        <v>1415122</v>
      </c>
      <c r="G395" s="19">
        <v>1304082.8400000001</v>
      </c>
      <c r="H395" s="26">
        <f t="shared" si="17"/>
        <v>0.92153386068480325</v>
      </c>
      <c r="I395" s="31"/>
    </row>
    <row r="396" spans="2:9" ht="33.75">
      <c r="B396" s="10"/>
      <c r="C396" s="15"/>
      <c r="D396" s="16" t="s">
        <v>259</v>
      </c>
      <c r="E396" s="17" t="s">
        <v>260</v>
      </c>
      <c r="F396" s="18">
        <f>F397</f>
        <v>26666</v>
      </c>
      <c r="G396" s="18">
        <f>G397</f>
        <v>25956.33</v>
      </c>
      <c r="H396" s="26">
        <f t="shared" ref="H396:H413" si="18">G396/F396</f>
        <v>0.97338670966774177</v>
      </c>
      <c r="I396" s="31" t="s">
        <v>473</v>
      </c>
    </row>
    <row r="397" spans="2:9" ht="17.100000000000001" customHeight="1">
      <c r="B397" s="10"/>
      <c r="C397" s="15"/>
      <c r="D397" s="10"/>
      <c r="E397" s="17" t="s">
        <v>263</v>
      </c>
      <c r="F397" s="18">
        <v>26666</v>
      </c>
      <c r="G397" s="19">
        <v>25956.33</v>
      </c>
      <c r="H397" s="26">
        <f t="shared" si="18"/>
        <v>0.97338670966774177</v>
      </c>
      <c r="I397" s="31"/>
    </row>
    <row r="398" spans="2:9" ht="33.75">
      <c r="B398" s="10"/>
      <c r="C398" s="11" t="s">
        <v>265</v>
      </c>
      <c r="D398" s="12"/>
      <c r="E398" s="13" t="s">
        <v>266</v>
      </c>
      <c r="F398" s="14">
        <f>F399</f>
        <v>11000</v>
      </c>
      <c r="G398" s="14">
        <f>G399</f>
        <v>9682.02</v>
      </c>
      <c r="H398" s="25">
        <f t="shared" si="18"/>
        <v>0.88018363636363639</v>
      </c>
      <c r="I398" s="35" t="s">
        <v>474</v>
      </c>
    </row>
    <row r="399" spans="2:9" ht="17.100000000000001" customHeight="1">
      <c r="B399" s="10"/>
      <c r="C399" s="15"/>
      <c r="D399" s="16" t="s">
        <v>99</v>
      </c>
      <c r="E399" s="17" t="s">
        <v>67</v>
      </c>
      <c r="F399" s="18">
        <v>11000</v>
      </c>
      <c r="G399" s="19">
        <v>9682.02</v>
      </c>
      <c r="H399" s="26">
        <f t="shared" si="18"/>
        <v>0.88018363636363639</v>
      </c>
      <c r="I399" s="31"/>
    </row>
    <row r="400" spans="2:9" ht="17.100000000000001" customHeight="1">
      <c r="B400" s="10"/>
      <c r="C400" s="11" t="s">
        <v>267</v>
      </c>
      <c r="D400" s="12"/>
      <c r="E400" s="13" t="s">
        <v>268</v>
      </c>
      <c r="F400" s="14">
        <f>F401</f>
        <v>2317669</v>
      </c>
      <c r="G400" s="14">
        <f>G401</f>
        <v>2056092.64</v>
      </c>
      <c r="H400" s="25">
        <f t="shared" si="18"/>
        <v>0.8871381720167979</v>
      </c>
      <c r="I400" s="35"/>
    </row>
    <row r="401" spans="2:9" ht="45">
      <c r="B401" s="10"/>
      <c r="C401" s="15"/>
      <c r="D401" s="16" t="s">
        <v>244</v>
      </c>
      <c r="E401" s="17" t="s">
        <v>245</v>
      </c>
      <c r="F401" s="18">
        <v>2317669</v>
      </c>
      <c r="G401" s="19">
        <v>2056092.64</v>
      </c>
      <c r="H401" s="26">
        <f t="shared" si="18"/>
        <v>0.8871381720167979</v>
      </c>
      <c r="I401" s="31" t="s">
        <v>524</v>
      </c>
    </row>
    <row r="402" spans="2:9" ht="45">
      <c r="B402" s="10"/>
      <c r="C402" s="11" t="s">
        <v>269</v>
      </c>
      <c r="D402" s="12"/>
      <c r="E402" s="13" t="s">
        <v>14</v>
      </c>
      <c r="F402" s="14">
        <f>F403</f>
        <v>528</v>
      </c>
      <c r="G402" s="14">
        <f>G403</f>
        <v>528</v>
      </c>
      <c r="H402" s="25">
        <f t="shared" si="18"/>
        <v>1</v>
      </c>
      <c r="I402" s="35" t="s">
        <v>475</v>
      </c>
    </row>
    <row r="403" spans="2:9" ht="17.100000000000001" customHeight="1">
      <c r="B403" s="10"/>
      <c r="C403" s="15"/>
      <c r="D403" s="16" t="s">
        <v>118</v>
      </c>
      <c r="E403" s="17" t="s">
        <v>49</v>
      </c>
      <c r="F403" s="18">
        <v>528</v>
      </c>
      <c r="G403" s="19">
        <v>528</v>
      </c>
      <c r="H403" s="26">
        <f t="shared" si="18"/>
        <v>1</v>
      </c>
      <c r="I403" s="31"/>
    </row>
    <row r="404" spans="2:9" ht="17.100000000000001" customHeight="1">
      <c r="B404" s="6" t="s">
        <v>270</v>
      </c>
      <c r="C404" s="7"/>
      <c r="D404" s="6"/>
      <c r="E404" s="8" t="s">
        <v>271</v>
      </c>
      <c r="F404" s="9">
        <f>F405+F409+F448</f>
        <v>425842</v>
      </c>
      <c r="G404" s="9">
        <f>G405+G409+G448</f>
        <v>421457.60000000003</v>
      </c>
      <c r="H404" s="24">
        <f t="shared" si="18"/>
        <v>0.98970416257673044</v>
      </c>
      <c r="I404" s="38"/>
    </row>
    <row r="405" spans="2:9" ht="72" customHeight="1">
      <c r="B405" s="10"/>
      <c r="C405" s="11" t="s">
        <v>272</v>
      </c>
      <c r="D405" s="12"/>
      <c r="E405" s="13" t="s">
        <v>273</v>
      </c>
      <c r="F405" s="14">
        <f>SUM(F406:F408)</f>
        <v>65029</v>
      </c>
      <c r="G405" s="14">
        <f>SUM(G406:G408)</f>
        <v>64980.4</v>
      </c>
      <c r="H405" s="25">
        <f t="shared" si="18"/>
        <v>0.99925264112934231</v>
      </c>
      <c r="I405" s="35" t="s">
        <v>477</v>
      </c>
    </row>
    <row r="406" spans="2:9" ht="17.100000000000001" customHeight="1">
      <c r="B406" s="10"/>
      <c r="C406" s="15"/>
      <c r="D406" s="16" t="s">
        <v>118</v>
      </c>
      <c r="E406" s="17" t="s">
        <v>49</v>
      </c>
      <c r="F406" s="18">
        <v>1962</v>
      </c>
      <c r="G406" s="19">
        <v>1961.29</v>
      </c>
      <c r="H406" s="26">
        <f t="shared" si="18"/>
        <v>0.99963812436289501</v>
      </c>
      <c r="I406" s="31"/>
    </row>
    <row r="407" spans="2:9" ht="17.100000000000001" customHeight="1">
      <c r="B407" s="10"/>
      <c r="C407" s="15"/>
      <c r="D407" s="16" t="s">
        <v>15</v>
      </c>
      <c r="E407" s="17" t="s">
        <v>16</v>
      </c>
      <c r="F407" s="18">
        <v>20884</v>
      </c>
      <c r="G407" s="19">
        <v>20883.11</v>
      </c>
      <c r="H407" s="26">
        <f t="shared" si="18"/>
        <v>0.99995738364298026</v>
      </c>
      <c r="I407" s="31"/>
    </row>
    <row r="408" spans="2:9" ht="17.100000000000001" customHeight="1">
      <c r="B408" s="10"/>
      <c r="C408" s="15"/>
      <c r="D408" s="16" t="s">
        <v>99</v>
      </c>
      <c r="E408" s="17" t="s">
        <v>67</v>
      </c>
      <c r="F408" s="18">
        <v>42183</v>
      </c>
      <c r="G408" s="19">
        <v>42136</v>
      </c>
      <c r="H408" s="26">
        <f t="shared" si="18"/>
        <v>0.99888580707868102</v>
      </c>
      <c r="I408" s="31"/>
    </row>
    <row r="409" spans="2:9" ht="101.25">
      <c r="B409" s="10"/>
      <c r="C409" s="11" t="s">
        <v>274</v>
      </c>
      <c r="D409" s="12"/>
      <c r="E409" s="13" t="s">
        <v>275</v>
      </c>
      <c r="F409" s="14">
        <f>F410+F413+F417+F418+F419+F420+F421+F427+F431+F436+F437+F438+F439+F440+F441+F442+F443+F445</f>
        <v>355813</v>
      </c>
      <c r="G409" s="14">
        <f>G410+G413+G417+G418+G419+G420+G421+G427+G431+G436+G437+G438+G439+G440+G441+G442+G443+G445</f>
        <v>355778.12</v>
      </c>
      <c r="H409" s="25">
        <f t="shared" si="18"/>
        <v>0.99990197097913791</v>
      </c>
      <c r="I409" s="35" t="s">
        <v>478</v>
      </c>
    </row>
    <row r="410" spans="2:9" ht="22.5" customHeight="1">
      <c r="B410" s="10"/>
      <c r="C410" s="15"/>
      <c r="D410" s="16" t="s">
        <v>209</v>
      </c>
      <c r="E410" s="17" t="s">
        <v>210</v>
      </c>
      <c r="F410" s="18">
        <f>F411+F412</f>
        <v>17000</v>
      </c>
      <c r="G410" s="18">
        <f>G411+G412</f>
        <v>17000</v>
      </c>
      <c r="H410" s="26">
        <f t="shared" si="18"/>
        <v>1</v>
      </c>
      <c r="I410" s="31"/>
    </row>
    <row r="411" spans="2:9" ht="22.5" customHeight="1">
      <c r="B411" s="10"/>
      <c r="C411" s="15"/>
      <c r="D411" s="10"/>
      <c r="E411" s="17" t="s">
        <v>276</v>
      </c>
      <c r="F411" s="18">
        <v>9000</v>
      </c>
      <c r="G411" s="19">
        <v>9000</v>
      </c>
      <c r="H411" s="26">
        <f t="shared" si="18"/>
        <v>1</v>
      </c>
      <c r="I411" s="37" t="s">
        <v>476</v>
      </c>
    </row>
    <row r="412" spans="2:9" ht="22.5">
      <c r="B412" s="10"/>
      <c r="C412" s="15"/>
      <c r="D412" s="10"/>
      <c r="E412" s="17" t="s">
        <v>277</v>
      </c>
      <c r="F412" s="18">
        <v>8000</v>
      </c>
      <c r="G412" s="19">
        <v>8000</v>
      </c>
      <c r="H412" s="26">
        <f t="shared" si="18"/>
        <v>1</v>
      </c>
      <c r="I412" s="37" t="s">
        <v>476</v>
      </c>
    </row>
    <row r="413" spans="2:9" ht="33.75" customHeight="1">
      <c r="B413" s="10"/>
      <c r="C413" s="15"/>
      <c r="D413" s="16" t="s">
        <v>278</v>
      </c>
      <c r="E413" s="17" t="s">
        <v>279</v>
      </c>
      <c r="F413" s="18">
        <f>SUM(F414:F416)</f>
        <v>68000</v>
      </c>
      <c r="G413" s="18">
        <f>SUM(G414:G416)</f>
        <v>68000</v>
      </c>
      <c r="H413" s="26">
        <f t="shared" si="18"/>
        <v>1</v>
      </c>
      <c r="I413" s="31"/>
    </row>
    <row r="414" spans="2:9" ht="23.25" customHeight="1">
      <c r="B414" s="10"/>
      <c r="C414" s="15"/>
      <c r="D414" s="10"/>
      <c r="E414" s="17" t="s">
        <v>444</v>
      </c>
      <c r="F414" s="18">
        <v>16000</v>
      </c>
      <c r="G414" s="19">
        <v>16000</v>
      </c>
      <c r="H414" s="26">
        <f t="shared" ref="H414:H476" si="19">G414/F414</f>
        <v>1</v>
      </c>
      <c r="I414" s="31" t="s">
        <v>479</v>
      </c>
    </row>
    <row r="415" spans="2:9" ht="25.5" customHeight="1">
      <c r="B415" s="10"/>
      <c r="C415" s="15"/>
      <c r="D415" s="10"/>
      <c r="E415" s="17" t="s">
        <v>445</v>
      </c>
      <c r="F415" s="18">
        <v>30000</v>
      </c>
      <c r="G415" s="19">
        <v>30000</v>
      </c>
      <c r="H415" s="26">
        <f t="shared" si="19"/>
        <v>1</v>
      </c>
      <c r="I415" s="31" t="s">
        <v>480</v>
      </c>
    </row>
    <row r="416" spans="2:9" ht="22.5" customHeight="1">
      <c r="B416" s="10"/>
      <c r="C416" s="15"/>
      <c r="D416" s="10"/>
      <c r="E416" s="17" t="s">
        <v>446</v>
      </c>
      <c r="F416" s="18">
        <v>22000</v>
      </c>
      <c r="G416" s="19">
        <v>22000</v>
      </c>
      <c r="H416" s="26">
        <f t="shared" si="19"/>
        <v>1</v>
      </c>
      <c r="I416" s="31" t="s">
        <v>481</v>
      </c>
    </row>
    <row r="417" spans="2:9" ht="17.100000000000001" customHeight="1">
      <c r="B417" s="10"/>
      <c r="C417" s="15"/>
      <c r="D417" s="16" t="s">
        <v>128</v>
      </c>
      <c r="E417" s="17" t="s">
        <v>31</v>
      </c>
      <c r="F417" s="18">
        <v>98316</v>
      </c>
      <c r="G417" s="19">
        <v>98315.37</v>
      </c>
      <c r="H417" s="26">
        <f t="shared" si="19"/>
        <v>0.99999359209080918</v>
      </c>
      <c r="I417" s="31"/>
    </row>
    <row r="418" spans="2:9" ht="17.100000000000001" customHeight="1">
      <c r="B418" s="10"/>
      <c r="C418" s="15"/>
      <c r="D418" s="16" t="s">
        <v>161</v>
      </c>
      <c r="E418" s="17" t="s">
        <v>162</v>
      </c>
      <c r="F418" s="18">
        <v>7415</v>
      </c>
      <c r="G418" s="19">
        <v>7414.45</v>
      </c>
      <c r="H418" s="26">
        <f t="shared" si="19"/>
        <v>0.99992582602832092</v>
      </c>
      <c r="I418" s="31"/>
    </row>
    <row r="419" spans="2:9" ht="17.100000000000001" customHeight="1">
      <c r="B419" s="10"/>
      <c r="C419" s="15"/>
      <c r="D419" s="16" t="s">
        <v>129</v>
      </c>
      <c r="E419" s="17" t="s">
        <v>40</v>
      </c>
      <c r="F419" s="18">
        <v>12106</v>
      </c>
      <c r="G419" s="19">
        <v>12104.16</v>
      </c>
      <c r="H419" s="26">
        <f t="shared" si="19"/>
        <v>0.99984800925161077</v>
      </c>
      <c r="I419" s="31"/>
    </row>
    <row r="420" spans="2:9" ht="17.100000000000001" customHeight="1">
      <c r="B420" s="10"/>
      <c r="C420" s="15"/>
      <c r="D420" s="16" t="s">
        <v>130</v>
      </c>
      <c r="E420" s="17" t="s">
        <v>46</v>
      </c>
      <c r="F420" s="18">
        <v>2339</v>
      </c>
      <c r="G420" s="19">
        <v>2338</v>
      </c>
      <c r="H420" s="26">
        <f t="shared" si="19"/>
        <v>0.99957246686618217</v>
      </c>
      <c r="I420" s="31"/>
    </row>
    <row r="421" spans="2:9" ht="17.100000000000001" customHeight="1">
      <c r="B421" s="10"/>
      <c r="C421" s="15"/>
      <c r="D421" s="16" t="s">
        <v>118</v>
      </c>
      <c r="E421" s="17" t="s">
        <v>49</v>
      </c>
      <c r="F421" s="18">
        <f>SUM(F422:F426)</f>
        <v>45810</v>
      </c>
      <c r="G421" s="18">
        <f>SUM(G422:G426)</f>
        <v>45786.68</v>
      </c>
      <c r="H421" s="26">
        <f t="shared" si="19"/>
        <v>0.99949094084261081</v>
      </c>
      <c r="I421" s="31"/>
    </row>
    <row r="422" spans="2:9" ht="17.100000000000001" customHeight="1">
      <c r="B422" s="10"/>
      <c r="C422" s="15"/>
      <c r="D422" s="10"/>
      <c r="E422" s="17" t="s">
        <v>280</v>
      </c>
      <c r="F422" s="18">
        <v>9921</v>
      </c>
      <c r="G422" s="19">
        <v>9921</v>
      </c>
      <c r="H422" s="26">
        <f t="shared" si="19"/>
        <v>1</v>
      </c>
      <c r="I422" s="31"/>
    </row>
    <row r="423" spans="2:9" ht="17.100000000000001" customHeight="1">
      <c r="B423" s="10"/>
      <c r="C423" s="15"/>
      <c r="D423" s="10"/>
      <c r="E423" s="17" t="s">
        <v>281</v>
      </c>
      <c r="F423" s="18">
        <v>525</v>
      </c>
      <c r="G423" s="19">
        <v>524.27</v>
      </c>
      <c r="H423" s="26">
        <f t="shared" si="19"/>
        <v>0.99860952380952372</v>
      </c>
      <c r="I423" s="31"/>
    </row>
    <row r="424" spans="2:9" ht="17.100000000000001" customHeight="1">
      <c r="B424" s="10"/>
      <c r="C424" s="15"/>
      <c r="D424" s="10"/>
      <c r="E424" s="17" t="s">
        <v>282</v>
      </c>
      <c r="F424" s="18">
        <v>11881</v>
      </c>
      <c r="G424" s="19">
        <v>11881</v>
      </c>
      <c r="H424" s="26">
        <f t="shared" si="19"/>
        <v>1</v>
      </c>
      <c r="I424" s="31"/>
    </row>
    <row r="425" spans="2:9" ht="17.100000000000001" customHeight="1">
      <c r="B425" s="10"/>
      <c r="C425" s="15"/>
      <c r="D425" s="10"/>
      <c r="E425" s="17" t="s">
        <v>283</v>
      </c>
      <c r="F425" s="18">
        <v>17743</v>
      </c>
      <c r="G425" s="19">
        <v>17742.41</v>
      </c>
      <c r="H425" s="26">
        <f t="shared" si="19"/>
        <v>0.99996674744969849</v>
      </c>
      <c r="I425" s="31"/>
    </row>
    <row r="426" spans="2:9" ht="16.7" customHeight="1">
      <c r="B426" s="10"/>
      <c r="C426" s="15"/>
      <c r="D426" s="10"/>
      <c r="E426" s="17" t="s">
        <v>284</v>
      </c>
      <c r="F426" s="18">
        <v>5740</v>
      </c>
      <c r="G426" s="19">
        <v>5718</v>
      </c>
      <c r="H426" s="26">
        <f t="shared" si="19"/>
        <v>0.99616724738675955</v>
      </c>
      <c r="I426" s="31"/>
    </row>
    <row r="427" spans="2:9" ht="17.100000000000001" customHeight="1">
      <c r="B427" s="10"/>
      <c r="C427" s="15"/>
      <c r="D427" s="16" t="s">
        <v>15</v>
      </c>
      <c r="E427" s="17" t="s">
        <v>16</v>
      </c>
      <c r="F427" s="18">
        <f>SUM(F428:F430)</f>
        <v>59437</v>
      </c>
      <c r="G427" s="18">
        <f>SUM(G428:G430)</f>
        <v>59435.27</v>
      </c>
      <c r="H427" s="26">
        <f t="shared" si="19"/>
        <v>0.99997089355115498</v>
      </c>
      <c r="I427" s="31"/>
    </row>
    <row r="428" spans="2:9" ht="17.100000000000001" customHeight="1">
      <c r="B428" s="10"/>
      <c r="C428" s="15"/>
      <c r="D428" s="10"/>
      <c r="E428" s="17" t="s">
        <v>285</v>
      </c>
      <c r="F428" s="18">
        <v>39540</v>
      </c>
      <c r="G428" s="19">
        <v>39539.85</v>
      </c>
      <c r="H428" s="26">
        <f t="shared" si="19"/>
        <v>0.99999620637329278</v>
      </c>
      <c r="I428" s="31"/>
    </row>
    <row r="429" spans="2:9" ht="17.100000000000001" customHeight="1">
      <c r="B429" s="10"/>
      <c r="C429" s="15"/>
      <c r="D429" s="10"/>
      <c r="E429" s="17" t="s">
        <v>286</v>
      </c>
      <c r="F429" s="18">
        <v>10207</v>
      </c>
      <c r="G429" s="19">
        <v>10206.379999999999</v>
      </c>
      <c r="H429" s="26">
        <f t="shared" si="19"/>
        <v>0.99993925737239142</v>
      </c>
      <c r="I429" s="31"/>
    </row>
    <row r="430" spans="2:9" ht="17.100000000000001" customHeight="1">
      <c r="B430" s="10"/>
      <c r="C430" s="15"/>
      <c r="D430" s="10"/>
      <c r="E430" s="17" t="s">
        <v>287</v>
      </c>
      <c r="F430" s="18">
        <v>9690</v>
      </c>
      <c r="G430" s="19">
        <v>9689.0400000000009</v>
      </c>
      <c r="H430" s="26">
        <f t="shared" si="19"/>
        <v>0.99990092879256975</v>
      </c>
      <c r="I430" s="31"/>
    </row>
    <row r="431" spans="2:9" ht="17.100000000000001" customHeight="1">
      <c r="B431" s="10"/>
      <c r="C431" s="15"/>
      <c r="D431" s="16" t="s">
        <v>99</v>
      </c>
      <c r="E431" s="17" t="s">
        <v>67</v>
      </c>
      <c r="F431" s="18">
        <f>SUM(F432:F435)</f>
        <v>30519</v>
      </c>
      <c r="G431" s="18">
        <f>SUM(G432:G435)</f>
        <v>30517.68</v>
      </c>
      <c r="H431" s="26">
        <f t="shared" si="19"/>
        <v>0.99995674825518532</v>
      </c>
      <c r="I431" s="31"/>
    </row>
    <row r="432" spans="2:9" ht="17.100000000000001" customHeight="1">
      <c r="B432" s="10"/>
      <c r="C432" s="15"/>
      <c r="D432" s="10"/>
      <c r="E432" s="17" t="s">
        <v>288</v>
      </c>
      <c r="F432" s="18">
        <v>533</v>
      </c>
      <c r="G432" s="19">
        <v>532.76</v>
      </c>
      <c r="H432" s="26">
        <f t="shared" si="19"/>
        <v>0.99954971857410879</v>
      </c>
      <c r="I432" s="31"/>
    </row>
    <row r="433" spans="2:9" ht="17.100000000000001" customHeight="1">
      <c r="B433" s="10"/>
      <c r="C433" s="15"/>
      <c r="D433" s="10"/>
      <c r="E433" s="17" t="s">
        <v>289</v>
      </c>
      <c r="F433" s="18">
        <v>3302</v>
      </c>
      <c r="G433" s="19">
        <v>3301.63</v>
      </c>
      <c r="H433" s="26">
        <f t="shared" si="19"/>
        <v>0.99988794669897041</v>
      </c>
      <c r="I433" s="31"/>
    </row>
    <row r="434" spans="2:9" ht="16.7" customHeight="1">
      <c r="B434" s="10"/>
      <c r="C434" s="15"/>
      <c r="D434" s="10"/>
      <c r="E434" s="17" t="s">
        <v>290</v>
      </c>
      <c r="F434" s="18">
        <v>13287</v>
      </c>
      <c r="G434" s="19">
        <v>13286.37</v>
      </c>
      <c r="H434" s="26">
        <f t="shared" si="19"/>
        <v>0.99995258523368713</v>
      </c>
      <c r="I434" s="31"/>
    </row>
    <row r="435" spans="2:9" ht="17.100000000000001" customHeight="1">
      <c r="B435" s="10"/>
      <c r="C435" s="15"/>
      <c r="D435" s="10"/>
      <c r="E435" s="17" t="s">
        <v>291</v>
      </c>
      <c r="F435" s="18">
        <v>13397</v>
      </c>
      <c r="G435" s="19">
        <v>13396.92</v>
      </c>
      <c r="H435" s="26">
        <f t="shared" si="19"/>
        <v>0.99999402851384633</v>
      </c>
      <c r="I435" s="31"/>
    </row>
    <row r="436" spans="2:9" ht="17.100000000000001" customHeight="1">
      <c r="B436" s="10"/>
      <c r="C436" s="15"/>
      <c r="D436" s="16" t="s">
        <v>168</v>
      </c>
      <c r="E436" s="17" t="s">
        <v>77</v>
      </c>
      <c r="F436" s="18">
        <v>920</v>
      </c>
      <c r="G436" s="19">
        <v>919.95</v>
      </c>
      <c r="H436" s="26">
        <f t="shared" si="19"/>
        <v>0.99994565217391307</v>
      </c>
      <c r="I436" s="31"/>
    </row>
    <row r="437" spans="2:9" ht="22.5">
      <c r="B437" s="10"/>
      <c r="C437" s="15"/>
      <c r="D437" s="16" t="s">
        <v>169</v>
      </c>
      <c r="E437" s="17" t="s">
        <v>81</v>
      </c>
      <c r="F437" s="18">
        <v>626</v>
      </c>
      <c r="G437" s="19">
        <v>625.9</v>
      </c>
      <c r="H437" s="26">
        <f t="shared" si="19"/>
        <v>0.99984025559105427</v>
      </c>
      <c r="I437" s="31"/>
    </row>
    <row r="438" spans="2:9" ht="17.100000000000001" customHeight="1">
      <c r="B438" s="10"/>
      <c r="C438" s="15"/>
      <c r="D438" s="16" t="s">
        <v>106</v>
      </c>
      <c r="E438" s="17" t="s">
        <v>107</v>
      </c>
      <c r="F438" s="18">
        <v>6870</v>
      </c>
      <c r="G438" s="19">
        <v>6870</v>
      </c>
      <c r="H438" s="26">
        <f t="shared" si="19"/>
        <v>1</v>
      </c>
      <c r="I438" s="31"/>
    </row>
    <row r="439" spans="2:9" ht="17.100000000000001" customHeight="1">
      <c r="B439" s="10"/>
      <c r="C439" s="15"/>
      <c r="D439" s="16" t="s">
        <v>153</v>
      </c>
      <c r="E439" s="17" t="s">
        <v>84</v>
      </c>
      <c r="F439" s="18">
        <v>519</v>
      </c>
      <c r="G439" s="19">
        <v>518.29999999999995</v>
      </c>
      <c r="H439" s="26">
        <f t="shared" si="19"/>
        <v>0.99865125240847774</v>
      </c>
      <c r="I439" s="31"/>
    </row>
    <row r="440" spans="2:9" ht="17.100000000000001" customHeight="1">
      <c r="B440" s="10"/>
      <c r="C440" s="15"/>
      <c r="D440" s="16" t="s">
        <v>17</v>
      </c>
      <c r="E440" s="17" t="s">
        <v>18</v>
      </c>
      <c r="F440" s="18">
        <v>1330</v>
      </c>
      <c r="G440" s="19">
        <v>1330</v>
      </c>
      <c r="H440" s="26">
        <f t="shared" si="19"/>
        <v>1</v>
      </c>
      <c r="I440" s="31"/>
    </row>
    <row r="441" spans="2:9" ht="17.100000000000001" customHeight="1">
      <c r="B441" s="10"/>
      <c r="C441" s="15"/>
      <c r="D441" s="16" t="s">
        <v>172</v>
      </c>
      <c r="E441" s="17" t="s">
        <v>173</v>
      </c>
      <c r="F441" s="18">
        <v>3000</v>
      </c>
      <c r="G441" s="19">
        <v>3000</v>
      </c>
      <c r="H441" s="26">
        <f t="shared" si="19"/>
        <v>1</v>
      </c>
      <c r="I441" s="31"/>
    </row>
    <row r="442" spans="2:9" ht="22.5">
      <c r="B442" s="10"/>
      <c r="C442" s="15"/>
      <c r="D442" s="16" t="s">
        <v>176</v>
      </c>
      <c r="E442" s="17" t="s">
        <v>177</v>
      </c>
      <c r="F442" s="18">
        <v>219</v>
      </c>
      <c r="G442" s="19">
        <v>218.5</v>
      </c>
      <c r="H442" s="26">
        <f t="shared" si="19"/>
        <v>0.99771689497716898</v>
      </c>
      <c r="I442" s="31"/>
    </row>
    <row r="443" spans="2:9" ht="22.5">
      <c r="B443" s="10"/>
      <c r="C443" s="15"/>
      <c r="D443" s="16" t="s">
        <v>155</v>
      </c>
      <c r="E443" s="17" t="s">
        <v>93</v>
      </c>
      <c r="F443" s="18">
        <f>F444</f>
        <v>87</v>
      </c>
      <c r="G443" s="18">
        <f>G444</f>
        <v>86.86</v>
      </c>
      <c r="H443" s="26">
        <f t="shared" si="19"/>
        <v>0.99839080459770113</v>
      </c>
      <c r="I443" s="31"/>
    </row>
    <row r="444" spans="2:9" ht="17.100000000000001" customHeight="1">
      <c r="B444" s="10"/>
      <c r="C444" s="15"/>
      <c r="D444" s="10"/>
      <c r="E444" s="17" t="s">
        <v>292</v>
      </c>
      <c r="F444" s="18">
        <v>87</v>
      </c>
      <c r="G444" s="19">
        <v>86.86</v>
      </c>
      <c r="H444" s="26">
        <f t="shared" si="19"/>
        <v>0.99839080459770113</v>
      </c>
      <c r="I444" s="31"/>
    </row>
    <row r="445" spans="2:9" ht="17.100000000000001" customHeight="1">
      <c r="B445" s="10"/>
      <c r="C445" s="15"/>
      <c r="D445" s="16" t="s">
        <v>156</v>
      </c>
      <c r="E445" s="17" t="s">
        <v>157</v>
      </c>
      <c r="F445" s="18">
        <f>SUM(F446:F447)</f>
        <v>1300</v>
      </c>
      <c r="G445" s="18">
        <f>SUM(G446:G447)</f>
        <v>1297</v>
      </c>
      <c r="H445" s="26">
        <f t="shared" si="19"/>
        <v>0.99769230769230766</v>
      </c>
      <c r="I445" s="31"/>
    </row>
    <row r="446" spans="2:9" ht="17.100000000000001" customHeight="1">
      <c r="B446" s="10"/>
      <c r="C446" s="15"/>
      <c r="D446" s="10"/>
      <c r="E446" s="17" t="s">
        <v>292</v>
      </c>
      <c r="F446" s="18">
        <v>550</v>
      </c>
      <c r="G446" s="19">
        <v>549.01</v>
      </c>
      <c r="H446" s="26">
        <f t="shared" si="19"/>
        <v>0.99819999999999998</v>
      </c>
      <c r="I446" s="31"/>
    </row>
    <row r="447" spans="2:9" ht="17.100000000000001" customHeight="1">
      <c r="B447" s="10"/>
      <c r="C447" s="15"/>
      <c r="D447" s="10"/>
      <c r="E447" s="17" t="s">
        <v>293</v>
      </c>
      <c r="F447" s="18">
        <v>750</v>
      </c>
      <c r="G447" s="19">
        <v>747.99</v>
      </c>
      <c r="H447" s="26">
        <f t="shared" si="19"/>
        <v>0.99731999999999998</v>
      </c>
      <c r="I447" s="31"/>
    </row>
    <row r="448" spans="2:9" ht="47.25" customHeight="1">
      <c r="B448" s="10"/>
      <c r="C448" s="11" t="s">
        <v>294</v>
      </c>
      <c r="D448" s="12"/>
      <c r="E448" s="13" t="s">
        <v>14</v>
      </c>
      <c r="F448" s="14">
        <f>F449</f>
        <v>5000</v>
      </c>
      <c r="G448" s="14">
        <f>G449</f>
        <v>699.08</v>
      </c>
      <c r="H448" s="25">
        <f t="shared" si="19"/>
        <v>0.139816</v>
      </c>
      <c r="I448" s="35" t="s">
        <v>525</v>
      </c>
    </row>
    <row r="449" spans="2:9" ht="17.100000000000001" customHeight="1">
      <c r="B449" s="10"/>
      <c r="C449" s="15"/>
      <c r="D449" s="16" t="s">
        <v>99</v>
      </c>
      <c r="E449" s="17" t="s">
        <v>67</v>
      </c>
      <c r="F449" s="18">
        <v>5000</v>
      </c>
      <c r="G449" s="19">
        <v>699.08</v>
      </c>
      <c r="H449" s="26">
        <f t="shared" si="19"/>
        <v>0.139816</v>
      </c>
      <c r="I449" s="31"/>
    </row>
    <row r="450" spans="2:9" ht="17.100000000000001" customHeight="1">
      <c r="B450" s="6" t="s">
        <v>295</v>
      </c>
      <c r="C450" s="7"/>
      <c r="D450" s="6"/>
      <c r="E450" s="8" t="s">
        <v>296</v>
      </c>
      <c r="F450" s="9">
        <f>F451+F453+F485+F489+F497+F499+F502+F547+F551+F553</f>
        <v>9093934</v>
      </c>
      <c r="G450" s="9">
        <f>G451+G453+G485+G489+G497+G499+G502+G547+G551+G553</f>
        <v>9081231.9200000018</v>
      </c>
      <c r="H450" s="24">
        <f t="shared" si="19"/>
        <v>0.99860323595926714</v>
      </c>
      <c r="I450" s="38"/>
    </row>
    <row r="451" spans="2:9" ht="33.75">
      <c r="B451" s="10"/>
      <c r="C451" s="11" t="s">
        <v>297</v>
      </c>
      <c r="D451" s="12"/>
      <c r="E451" s="13" t="s">
        <v>298</v>
      </c>
      <c r="F451" s="14" t="str">
        <f>F452</f>
        <v>109 664,00</v>
      </c>
      <c r="G451" s="14">
        <f>G452</f>
        <v>109503.55</v>
      </c>
      <c r="H451" s="25">
        <f t="shared" si="19"/>
        <v>0.9985368945141524</v>
      </c>
      <c r="I451" s="35" t="s">
        <v>526</v>
      </c>
    </row>
    <row r="452" spans="2:9" ht="17.100000000000001" customHeight="1">
      <c r="B452" s="10"/>
      <c r="C452" s="15"/>
      <c r="D452" s="16" t="s">
        <v>99</v>
      </c>
      <c r="E452" s="17" t="s">
        <v>67</v>
      </c>
      <c r="F452" s="18" t="s">
        <v>299</v>
      </c>
      <c r="G452" s="19">
        <v>109503.55</v>
      </c>
      <c r="H452" s="26">
        <f t="shared" si="19"/>
        <v>0.9985368945141524</v>
      </c>
      <c r="I452" s="31"/>
    </row>
    <row r="453" spans="2:9" ht="101.25">
      <c r="B453" s="10"/>
      <c r="C453" s="11" t="s">
        <v>300</v>
      </c>
      <c r="D453" s="12"/>
      <c r="E453" s="13" t="s">
        <v>301</v>
      </c>
      <c r="F453" s="14">
        <f>F454+F455+F456+F459+F460+F464+F467+F468+F471+F474+F476+F478+F480+F481+F482+F484</f>
        <v>5113847</v>
      </c>
      <c r="G453" s="14">
        <f>G454+G455+G456+G459+G460+G464+G467+G468+G471+G474+G476+G478+G480+G481+G482+G484</f>
        <v>5113522.0000000009</v>
      </c>
      <c r="H453" s="25">
        <f t="shared" si="19"/>
        <v>0.9999364470622607</v>
      </c>
      <c r="I453" s="35" t="s">
        <v>482</v>
      </c>
    </row>
    <row r="454" spans="2:9" ht="45" customHeight="1">
      <c r="B454" s="10"/>
      <c r="C454" s="15"/>
      <c r="D454" s="16" t="s">
        <v>302</v>
      </c>
      <c r="E454" s="17" t="s">
        <v>303</v>
      </c>
      <c r="F454" s="18">
        <v>4790</v>
      </c>
      <c r="G454" s="19">
        <v>4517.8599999999997</v>
      </c>
      <c r="H454" s="26">
        <f t="shared" si="19"/>
        <v>0.94318580375782879</v>
      </c>
      <c r="I454" s="31"/>
    </row>
    <row r="455" spans="2:9" ht="16.7" customHeight="1">
      <c r="B455" s="10"/>
      <c r="C455" s="15"/>
      <c r="D455" s="16" t="s">
        <v>304</v>
      </c>
      <c r="E455" s="17" t="s">
        <v>305</v>
      </c>
      <c r="F455" s="18">
        <v>4851624</v>
      </c>
      <c r="G455" s="19">
        <v>4851623.5</v>
      </c>
      <c r="H455" s="26">
        <f t="shared" si="19"/>
        <v>0.99999989694172509</v>
      </c>
      <c r="I455" s="31"/>
    </row>
    <row r="456" spans="2:9" ht="17.100000000000001" customHeight="1">
      <c r="B456" s="10"/>
      <c r="C456" s="15"/>
      <c r="D456" s="16" t="s">
        <v>128</v>
      </c>
      <c r="E456" s="17" t="s">
        <v>31</v>
      </c>
      <c r="F456" s="18">
        <f>SUM(F457:F458)</f>
        <v>109607</v>
      </c>
      <c r="G456" s="18">
        <f>SUM(G457:G458)</f>
        <v>109606.17</v>
      </c>
      <c r="H456" s="26">
        <f t="shared" si="19"/>
        <v>0.99999242749094486</v>
      </c>
      <c r="I456" s="31"/>
    </row>
    <row r="457" spans="2:9" ht="17.100000000000001" customHeight="1">
      <c r="B457" s="10"/>
      <c r="C457" s="15"/>
      <c r="D457" s="10"/>
      <c r="E457" s="17" t="s">
        <v>306</v>
      </c>
      <c r="F457" s="18">
        <v>100276</v>
      </c>
      <c r="G457" s="19">
        <v>100275.17</v>
      </c>
      <c r="H457" s="26">
        <f t="shared" si="19"/>
        <v>0.99999172284494797</v>
      </c>
      <c r="I457" s="31"/>
    </row>
    <row r="458" spans="2:9" ht="17.100000000000001" customHeight="1">
      <c r="B458" s="10"/>
      <c r="C458" s="15"/>
      <c r="D458" s="10"/>
      <c r="E458" s="17" t="s">
        <v>307</v>
      </c>
      <c r="F458" s="18">
        <v>9331</v>
      </c>
      <c r="G458" s="19">
        <v>9331</v>
      </c>
      <c r="H458" s="26">
        <f t="shared" si="19"/>
        <v>1</v>
      </c>
      <c r="I458" s="31"/>
    </row>
    <row r="459" spans="2:9" ht="17.100000000000001" customHeight="1">
      <c r="B459" s="10"/>
      <c r="C459" s="15"/>
      <c r="D459" s="16" t="s">
        <v>161</v>
      </c>
      <c r="E459" s="17" t="s">
        <v>162</v>
      </c>
      <c r="F459" s="18">
        <v>7882</v>
      </c>
      <c r="G459" s="19">
        <v>7881.48</v>
      </c>
      <c r="H459" s="26">
        <f t="shared" si="19"/>
        <v>0.99993402689672661</v>
      </c>
      <c r="I459" s="31"/>
    </row>
    <row r="460" spans="2:9" ht="17.100000000000001" customHeight="1">
      <c r="B460" s="10"/>
      <c r="C460" s="15"/>
      <c r="D460" s="16" t="s">
        <v>129</v>
      </c>
      <c r="E460" s="17" t="s">
        <v>40</v>
      </c>
      <c r="F460" s="18">
        <f>SUM(F461:F463)</f>
        <v>103820</v>
      </c>
      <c r="G460" s="18">
        <f>SUM(G461:G463)</f>
        <v>103820</v>
      </c>
      <c r="H460" s="26">
        <f t="shared" si="19"/>
        <v>1</v>
      </c>
      <c r="I460" s="31"/>
    </row>
    <row r="461" spans="2:9" ht="16.7" customHeight="1">
      <c r="B461" s="10"/>
      <c r="C461" s="15"/>
      <c r="D461" s="10"/>
      <c r="E461" s="17" t="s">
        <v>308</v>
      </c>
      <c r="F461" s="18">
        <v>85945</v>
      </c>
      <c r="G461" s="19">
        <v>85945</v>
      </c>
      <c r="H461" s="26">
        <f t="shared" si="19"/>
        <v>1</v>
      </c>
      <c r="I461" s="31"/>
    </row>
    <row r="462" spans="2:9" ht="17.100000000000001" customHeight="1">
      <c r="B462" s="10"/>
      <c r="C462" s="15"/>
      <c r="D462" s="10"/>
      <c r="E462" s="17" t="s">
        <v>309</v>
      </c>
      <c r="F462" s="18">
        <v>16435</v>
      </c>
      <c r="G462" s="19">
        <v>16435</v>
      </c>
      <c r="H462" s="26">
        <f t="shared" si="19"/>
        <v>1</v>
      </c>
      <c r="I462" s="31"/>
    </row>
    <row r="463" spans="2:9" ht="17.100000000000001" customHeight="1">
      <c r="B463" s="10"/>
      <c r="C463" s="15"/>
      <c r="D463" s="10"/>
      <c r="E463" s="17" t="s">
        <v>310</v>
      </c>
      <c r="F463" s="18">
        <v>1440</v>
      </c>
      <c r="G463" s="19">
        <v>1440</v>
      </c>
      <c r="H463" s="26">
        <f t="shared" si="19"/>
        <v>1</v>
      </c>
      <c r="I463" s="31"/>
    </row>
    <row r="464" spans="2:9" ht="17.100000000000001" customHeight="1">
      <c r="B464" s="10"/>
      <c r="C464" s="15"/>
      <c r="D464" s="16" t="s">
        <v>130</v>
      </c>
      <c r="E464" s="17" t="s">
        <v>46</v>
      </c>
      <c r="F464" s="18">
        <f>SUM(F465:F466)</f>
        <v>2778</v>
      </c>
      <c r="G464" s="18">
        <f>SUM(G465:G466)</f>
        <v>2777.07</v>
      </c>
      <c r="H464" s="26">
        <f t="shared" si="19"/>
        <v>0.99966522678185754</v>
      </c>
      <c r="I464" s="31"/>
    </row>
    <row r="465" spans="2:9" ht="17.100000000000001" customHeight="1">
      <c r="B465" s="10"/>
      <c r="C465" s="15"/>
      <c r="D465" s="10"/>
      <c r="E465" s="17" t="s">
        <v>306</v>
      </c>
      <c r="F465" s="18">
        <v>2549</v>
      </c>
      <c r="G465" s="19">
        <v>2548.0700000000002</v>
      </c>
      <c r="H465" s="26">
        <f t="shared" si="19"/>
        <v>0.99963515103962342</v>
      </c>
      <c r="I465" s="31"/>
    </row>
    <row r="466" spans="2:9" ht="17.100000000000001" customHeight="1">
      <c r="B466" s="10"/>
      <c r="C466" s="15"/>
      <c r="D466" s="10"/>
      <c r="E466" s="17" t="s">
        <v>307</v>
      </c>
      <c r="F466" s="18">
        <v>229</v>
      </c>
      <c r="G466" s="19">
        <v>229</v>
      </c>
      <c r="H466" s="26">
        <f t="shared" si="19"/>
        <v>1</v>
      </c>
      <c r="I466" s="31"/>
    </row>
    <row r="467" spans="2:9" ht="17.100000000000001" customHeight="1">
      <c r="B467" s="10"/>
      <c r="C467" s="15"/>
      <c r="D467" s="16" t="s">
        <v>118</v>
      </c>
      <c r="E467" s="17" t="s">
        <v>49</v>
      </c>
      <c r="F467" s="18">
        <v>1000</v>
      </c>
      <c r="G467" s="19">
        <v>1000</v>
      </c>
      <c r="H467" s="26">
        <f t="shared" si="19"/>
        <v>1</v>
      </c>
      <c r="I467" s="31"/>
    </row>
    <row r="468" spans="2:9" ht="16.7" customHeight="1">
      <c r="B468" s="10"/>
      <c r="C468" s="15"/>
      <c r="D468" s="16" t="s">
        <v>15</v>
      </c>
      <c r="E468" s="17" t="s">
        <v>16</v>
      </c>
      <c r="F468" s="18">
        <f>SUM(F469:F470)</f>
        <v>5482</v>
      </c>
      <c r="G468" s="18">
        <f>SUM(G469:G470)</f>
        <v>5482</v>
      </c>
      <c r="H468" s="26">
        <f t="shared" si="19"/>
        <v>1</v>
      </c>
      <c r="I468" s="31"/>
    </row>
    <row r="469" spans="2:9" ht="17.100000000000001" customHeight="1">
      <c r="B469" s="10"/>
      <c r="C469" s="15"/>
      <c r="D469" s="10"/>
      <c r="E469" s="17" t="s">
        <v>306</v>
      </c>
      <c r="F469" s="18">
        <v>2982</v>
      </c>
      <c r="G469" s="19">
        <v>2982</v>
      </c>
      <c r="H469" s="26">
        <f t="shared" si="19"/>
        <v>1</v>
      </c>
      <c r="I469" s="31"/>
    </row>
    <row r="470" spans="2:9" ht="17.100000000000001" customHeight="1">
      <c r="B470" s="10"/>
      <c r="C470" s="15"/>
      <c r="D470" s="10"/>
      <c r="E470" s="17" t="s">
        <v>307</v>
      </c>
      <c r="F470" s="18">
        <v>2500</v>
      </c>
      <c r="G470" s="19">
        <v>2500</v>
      </c>
      <c r="H470" s="26">
        <f t="shared" si="19"/>
        <v>1</v>
      </c>
      <c r="I470" s="31"/>
    </row>
    <row r="471" spans="2:9" ht="17.100000000000001" customHeight="1">
      <c r="B471" s="10"/>
      <c r="C471" s="15"/>
      <c r="D471" s="16" t="s">
        <v>99</v>
      </c>
      <c r="E471" s="17" t="s">
        <v>67</v>
      </c>
      <c r="F471" s="18">
        <f>SUM(F472:F473)</f>
        <v>19576</v>
      </c>
      <c r="G471" s="18">
        <f>SUM(G472:G473)</f>
        <v>19576</v>
      </c>
      <c r="H471" s="26">
        <f t="shared" si="19"/>
        <v>1</v>
      </c>
      <c r="I471" s="31"/>
    </row>
    <row r="472" spans="2:9" ht="17.100000000000001" customHeight="1">
      <c r="B472" s="10"/>
      <c r="C472" s="15"/>
      <c r="D472" s="10"/>
      <c r="E472" s="17" t="s">
        <v>306</v>
      </c>
      <c r="F472" s="18">
        <v>14596</v>
      </c>
      <c r="G472" s="19">
        <v>14596</v>
      </c>
      <c r="H472" s="26">
        <f t="shared" si="19"/>
        <v>1</v>
      </c>
      <c r="I472" s="31"/>
    </row>
    <row r="473" spans="2:9" ht="17.100000000000001" customHeight="1">
      <c r="B473" s="10"/>
      <c r="C473" s="15"/>
      <c r="D473" s="10"/>
      <c r="E473" s="17" t="s">
        <v>307</v>
      </c>
      <c r="F473" s="18">
        <v>4980</v>
      </c>
      <c r="G473" s="19">
        <v>4980</v>
      </c>
      <c r="H473" s="26">
        <f t="shared" si="19"/>
        <v>1</v>
      </c>
      <c r="I473" s="31"/>
    </row>
    <row r="474" spans="2:9" ht="17.100000000000001" customHeight="1">
      <c r="B474" s="10"/>
      <c r="C474" s="15"/>
      <c r="D474" s="16" t="s">
        <v>168</v>
      </c>
      <c r="E474" s="17" t="s">
        <v>77</v>
      </c>
      <c r="F474" s="18">
        <f>F475</f>
        <v>772</v>
      </c>
      <c r="G474" s="18">
        <f>G475</f>
        <v>772</v>
      </c>
      <c r="H474" s="26">
        <f t="shared" si="19"/>
        <v>1</v>
      </c>
      <c r="I474" s="31"/>
    </row>
    <row r="475" spans="2:9" ht="16.7" customHeight="1">
      <c r="B475" s="10"/>
      <c r="C475" s="15"/>
      <c r="D475" s="10"/>
      <c r="E475" s="17" t="s">
        <v>306</v>
      </c>
      <c r="F475" s="18">
        <v>772</v>
      </c>
      <c r="G475" s="19">
        <v>772</v>
      </c>
      <c r="H475" s="26">
        <f t="shared" si="19"/>
        <v>1</v>
      </c>
      <c r="I475" s="31"/>
    </row>
    <row r="476" spans="2:9" ht="22.5">
      <c r="B476" s="10"/>
      <c r="C476" s="15"/>
      <c r="D476" s="16" t="s">
        <v>169</v>
      </c>
      <c r="E476" s="17" t="s">
        <v>81</v>
      </c>
      <c r="F476" s="18">
        <f>F477</f>
        <v>1370</v>
      </c>
      <c r="G476" s="18">
        <f>G477</f>
        <v>1370</v>
      </c>
      <c r="H476" s="26">
        <f t="shared" si="19"/>
        <v>1</v>
      </c>
      <c r="I476" s="31"/>
    </row>
    <row r="477" spans="2:9" ht="17.100000000000001" customHeight="1">
      <c r="B477" s="10"/>
      <c r="C477" s="15"/>
      <c r="D477" s="10"/>
      <c r="E477" s="17" t="s">
        <v>306</v>
      </c>
      <c r="F477" s="18">
        <v>1370</v>
      </c>
      <c r="G477" s="19">
        <v>1370</v>
      </c>
      <c r="H477" s="26">
        <f t="shared" ref="H477:H540" si="20">G477/F477</f>
        <v>1</v>
      </c>
      <c r="I477" s="31"/>
    </row>
    <row r="478" spans="2:9" ht="17.100000000000001" customHeight="1">
      <c r="B478" s="10"/>
      <c r="C478" s="15"/>
      <c r="D478" s="16" t="s">
        <v>153</v>
      </c>
      <c r="E478" s="17" t="s">
        <v>84</v>
      </c>
      <c r="F478" s="18">
        <f>F479</f>
        <v>110</v>
      </c>
      <c r="G478" s="18">
        <f>G479</f>
        <v>109.8</v>
      </c>
      <c r="H478" s="26">
        <f t="shared" si="20"/>
        <v>0.99818181818181817</v>
      </c>
      <c r="I478" s="31"/>
    </row>
    <row r="479" spans="2:9" ht="16.7" customHeight="1">
      <c r="B479" s="10"/>
      <c r="C479" s="15"/>
      <c r="D479" s="10"/>
      <c r="E479" s="17" t="s">
        <v>306</v>
      </c>
      <c r="F479" s="18">
        <v>110</v>
      </c>
      <c r="G479" s="19">
        <v>109.8</v>
      </c>
      <c r="H479" s="26">
        <f t="shared" si="20"/>
        <v>0.99818181818181817</v>
      </c>
      <c r="I479" s="31"/>
    </row>
    <row r="480" spans="2:9" ht="17.100000000000001" customHeight="1">
      <c r="B480" s="10"/>
      <c r="C480" s="15"/>
      <c r="D480" s="16" t="s">
        <v>172</v>
      </c>
      <c r="E480" s="17" t="s">
        <v>173</v>
      </c>
      <c r="F480" s="18">
        <v>4191</v>
      </c>
      <c r="G480" s="19">
        <v>4191</v>
      </c>
      <c r="H480" s="26">
        <f t="shared" si="20"/>
        <v>1</v>
      </c>
      <c r="I480" s="31"/>
    </row>
    <row r="481" spans="2:9" ht="17.100000000000001" customHeight="1">
      <c r="B481" s="10"/>
      <c r="C481" s="15"/>
      <c r="D481" s="16" t="s">
        <v>311</v>
      </c>
      <c r="E481" s="17" t="s">
        <v>312</v>
      </c>
      <c r="F481" s="18">
        <v>300</v>
      </c>
      <c r="G481" s="19">
        <v>250.45</v>
      </c>
      <c r="H481" s="26">
        <f t="shared" si="20"/>
        <v>0.83483333333333332</v>
      </c>
      <c r="I481" s="31"/>
    </row>
    <row r="482" spans="2:9" ht="22.5" customHeight="1">
      <c r="B482" s="10"/>
      <c r="C482" s="15"/>
      <c r="D482" s="16" t="s">
        <v>176</v>
      </c>
      <c r="E482" s="17" t="s">
        <v>177</v>
      </c>
      <c r="F482" s="18">
        <f>F483</f>
        <v>200</v>
      </c>
      <c r="G482" s="18">
        <f>G483</f>
        <v>200</v>
      </c>
      <c r="H482" s="26">
        <f t="shared" si="20"/>
        <v>1</v>
      </c>
      <c r="I482" s="31"/>
    </row>
    <row r="483" spans="2:9" ht="17.100000000000001" customHeight="1">
      <c r="B483" s="10"/>
      <c r="C483" s="15"/>
      <c r="D483" s="10"/>
      <c r="E483" s="17" t="s">
        <v>306</v>
      </c>
      <c r="F483" s="18">
        <v>200</v>
      </c>
      <c r="G483" s="19">
        <v>200</v>
      </c>
      <c r="H483" s="26">
        <f t="shared" si="20"/>
        <v>1</v>
      </c>
      <c r="I483" s="31"/>
    </row>
    <row r="484" spans="2:9" ht="22.5" customHeight="1">
      <c r="B484" s="10"/>
      <c r="C484" s="15"/>
      <c r="D484" s="16" t="s">
        <v>155</v>
      </c>
      <c r="E484" s="17" t="s">
        <v>93</v>
      </c>
      <c r="F484" s="18">
        <v>345</v>
      </c>
      <c r="G484" s="19">
        <v>344.67</v>
      </c>
      <c r="H484" s="26">
        <f t="shared" si="20"/>
        <v>0.99904347826086959</v>
      </c>
      <c r="I484" s="31"/>
    </row>
    <row r="485" spans="2:9" ht="45" customHeight="1">
      <c r="B485" s="10"/>
      <c r="C485" s="11" t="s">
        <v>313</v>
      </c>
      <c r="D485" s="12"/>
      <c r="E485" s="13" t="s">
        <v>314</v>
      </c>
      <c r="F485" s="14">
        <f>F486</f>
        <v>41782</v>
      </c>
      <c r="G485" s="14">
        <f>G486</f>
        <v>41782</v>
      </c>
      <c r="H485" s="25">
        <f t="shared" si="20"/>
        <v>1</v>
      </c>
      <c r="I485" s="35" t="s">
        <v>483</v>
      </c>
    </row>
    <row r="486" spans="2:9" ht="17.100000000000001" customHeight="1">
      <c r="B486" s="10"/>
      <c r="C486" s="15"/>
      <c r="D486" s="16" t="s">
        <v>315</v>
      </c>
      <c r="E486" s="17" t="s">
        <v>316</v>
      </c>
      <c r="F486" s="18">
        <f>SUM(F487:F488)</f>
        <v>41782</v>
      </c>
      <c r="G486" s="18">
        <f>SUM(G487:G488)</f>
        <v>41782</v>
      </c>
      <c r="H486" s="26">
        <f t="shared" si="20"/>
        <v>1</v>
      </c>
      <c r="I486" s="31"/>
    </row>
    <row r="487" spans="2:9" ht="16.7" customHeight="1">
      <c r="B487" s="10"/>
      <c r="C487" s="15"/>
      <c r="D487" s="10"/>
      <c r="E487" s="17" t="s">
        <v>317</v>
      </c>
      <c r="F487" s="18">
        <v>21400</v>
      </c>
      <c r="G487" s="19">
        <v>21400</v>
      </c>
      <c r="H487" s="26">
        <f t="shared" si="20"/>
        <v>1</v>
      </c>
      <c r="I487" s="31"/>
    </row>
    <row r="488" spans="2:9" ht="17.100000000000001" customHeight="1">
      <c r="B488" s="10"/>
      <c r="C488" s="15"/>
      <c r="D488" s="10"/>
      <c r="E488" s="17" t="s">
        <v>318</v>
      </c>
      <c r="F488" s="18">
        <v>20382</v>
      </c>
      <c r="G488" s="19">
        <v>20382</v>
      </c>
      <c r="H488" s="26">
        <f t="shared" si="20"/>
        <v>1</v>
      </c>
      <c r="I488" s="31"/>
    </row>
    <row r="489" spans="2:9" ht="56.25">
      <c r="B489" s="10"/>
      <c r="C489" s="11" t="s">
        <v>319</v>
      </c>
      <c r="D489" s="12"/>
      <c r="E489" s="13" t="s">
        <v>320</v>
      </c>
      <c r="F489" s="14">
        <f>F490+F491+F494</f>
        <v>889323</v>
      </c>
      <c r="G489" s="14">
        <f>G490+G491+G494</f>
        <v>889321.58</v>
      </c>
      <c r="H489" s="25">
        <f t="shared" si="20"/>
        <v>0.99999840327979816</v>
      </c>
      <c r="I489" s="35" t="s">
        <v>527</v>
      </c>
    </row>
    <row r="490" spans="2:9" ht="45" customHeight="1">
      <c r="B490" s="10"/>
      <c r="C490" s="15"/>
      <c r="D490" s="16" t="s">
        <v>302</v>
      </c>
      <c r="E490" s="17" t="s">
        <v>303</v>
      </c>
      <c r="F490" s="18">
        <v>702</v>
      </c>
      <c r="G490" s="19">
        <v>701.2</v>
      </c>
      <c r="H490" s="26">
        <f t="shared" si="20"/>
        <v>0.9988603988603989</v>
      </c>
      <c r="I490" s="31"/>
    </row>
    <row r="491" spans="2:9" ht="17.100000000000001" customHeight="1">
      <c r="B491" s="10"/>
      <c r="C491" s="15"/>
      <c r="D491" s="16" t="s">
        <v>304</v>
      </c>
      <c r="E491" s="17" t="s">
        <v>305</v>
      </c>
      <c r="F491" s="18">
        <f>SUM(F492:F493)</f>
        <v>760841</v>
      </c>
      <c r="G491" s="18">
        <f>SUM(G492:G493)</f>
        <v>760841.04</v>
      </c>
      <c r="H491" s="26">
        <f t="shared" si="20"/>
        <v>1.0000000525734023</v>
      </c>
      <c r="I491" s="31"/>
    </row>
    <row r="492" spans="2:9" ht="17.100000000000001" customHeight="1">
      <c r="B492" s="10"/>
      <c r="C492" s="15"/>
      <c r="D492" s="10"/>
      <c r="E492" s="17" t="s">
        <v>321</v>
      </c>
      <c r="F492" s="18">
        <v>440000</v>
      </c>
      <c r="G492" s="19">
        <v>440000</v>
      </c>
      <c r="H492" s="26">
        <f t="shared" si="20"/>
        <v>1</v>
      </c>
      <c r="I492" s="31"/>
    </row>
    <row r="493" spans="2:9" ht="17.100000000000001" customHeight="1">
      <c r="B493" s="10"/>
      <c r="C493" s="15"/>
      <c r="D493" s="10"/>
      <c r="E493" s="17" t="s">
        <v>322</v>
      </c>
      <c r="F493" s="18">
        <v>320841</v>
      </c>
      <c r="G493" s="19">
        <v>320841.03999999998</v>
      </c>
      <c r="H493" s="26">
        <f t="shared" si="20"/>
        <v>1.0000001246723453</v>
      </c>
      <c r="I493" s="31"/>
    </row>
    <row r="494" spans="2:9" ht="17.100000000000001" customHeight="1">
      <c r="B494" s="10"/>
      <c r="C494" s="15"/>
      <c r="D494" s="16" t="s">
        <v>99</v>
      </c>
      <c r="E494" s="17" t="s">
        <v>67</v>
      </c>
      <c r="F494" s="18">
        <f>SUM(F495:F496)</f>
        <v>127780</v>
      </c>
      <c r="G494" s="18">
        <f>SUM(G495:G496)</f>
        <v>127779.34</v>
      </c>
      <c r="H494" s="26">
        <f t="shared" si="20"/>
        <v>0.99999483487243701</v>
      </c>
      <c r="I494" s="31"/>
    </row>
    <row r="495" spans="2:9" ht="17.100000000000001" customHeight="1">
      <c r="B495" s="10"/>
      <c r="C495" s="15"/>
      <c r="D495" s="10"/>
      <c r="E495" s="17" t="s">
        <v>323</v>
      </c>
      <c r="F495" s="18">
        <v>108799</v>
      </c>
      <c r="G495" s="19">
        <v>108799</v>
      </c>
      <c r="H495" s="26">
        <f t="shared" si="20"/>
        <v>1</v>
      </c>
      <c r="I495" s="31"/>
    </row>
    <row r="496" spans="2:9" ht="17.100000000000001" customHeight="1">
      <c r="B496" s="10"/>
      <c r="C496" s="15"/>
      <c r="D496" s="10"/>
      <c r="E496" s="17" t="s">
        <v>150</v>
      </c>
      <c r="F496" s="18">
        <v>18981</v>
      </c>
      <c r="G496" s="19">
        <v>18980.34</v>
      </c>
      <c r="H496" s="26">
        <f t="shared" si="20"/>
        <v>0.99996522838628099</v>
      </c>
      <c r="I496" s="31"/>
    </row>
    <row r="497" spans="2:9" ht="22.5">
      <c r="B497" s="10"/>
      <c r="C497" s="11" t="s">
        <v>324</v>
      </c>
      <c r="D497" s="12"/>
      <c r="E497" s="13" t="s">
        <v>325</v>
      </c>
      <c r="F497" s="14">
        <f>F498</f>
        <v>870000</v>
      </c>
      <c r="G497" s="14">
        <f>G498</f>
        <v>869137.8</v>
      </c>
      <c r="H497" s="25">
        <f t="shared" si="20"/>
        <v>0.99900896551724139</v>
      </c>
      <c r="I497" s="35" t="s">
        <v>484</v>
      </c>
    </row>
    <row r="498" spans="2:9" ht="17.100000000000001" customHeight="1">
      <c r="B498" s="10"/>
      <c r="C498" s="15"/>
      <c r="D498" s="16" t="s">
        <v>304</v>
      </c>
      <c r="E498" s="17" t="s">
        <v>305</v>
      </c>
      <c r="F498" s="18">
        <v>870000</v>
      </c>
      <c r="G498" s="19">
        <v>869137.8</v>
      </c>
      <c r="H498" s="26">
        <f t="shared" si="20"/>
        <v>0.99900896551724139</v>
      </c>
      <c r="I498" s="31"/>
    </row>
    <row r="499" spans="2:9" ht="22.5">
      <c r="B499" s="10"/>
      <c r="C499" s="11" t="s">
        <v>326</v>
      </c>
      <c r="D499" s="12"/>
      <c r="E499" s="13" t="s">
        <v>327</v>
      </c>
      <c r="F499" s="14">
        <f>F500</f>
        <v>234000</v>
      </c>
      <c r="G499" s="14">
        <f>G500</f>
        <v>233665.64</v>
      </c>
      <c r="H499" s="25">
        <f t="shared" si="20"/>
        <v>0.99857111111111119</v>
      </c>
      <c r="I499" s="35" t="s">
        <v>485</v>
      </c>
    </row>
    <row r="500" spans="2:9" ht="17.100000000000001" customHeight="1">
      <c r="B500" s="10"/>
      <c r="C500" s="15"/>
      <c r="D500" s="16" t="s">
        <v>304</v>
      </c>
      <c r="E500" s="17" t="s">
        <v>305</v>
      </c>
      <c r="F500" s="18">
        <f>F501</f>
        <v>234000</v>
      </c>
      <c r="G500" s="18">
        <f>G501</f>
        <v>233665.64</v>
      </c>
      <c r="H500" s="26">
        <f t="shared" si="20"/>
        <v>0.99857111111111119</v>
      </c>
      <c r="I500" s="31"/>
    </row>
    <row r="501" spans="2:9" ht="17.100000000000001" customHeight="1">
      <c r="B501" s="10"/>
      <c r="C501" s="15"/>
      <c r="D501" s="10"/>
      <c r="E501" s="17" t="s">
        <v>328</v>
      </c>
      <c r="F501" s="18">
        <v>234000</v>
      </c>
      <c r="G501" s="19">
        <v>233665.64</v>
      </c>
      <c r="H501" s="26">
        <f t="shared" si="20"/>
        <v>0.99857111111111119</v>
      </c>
      <c r="I501" s="31"/>
    </row>
    <row r="502" spans="2:9" ht="45">
      <c r="B502" s="10"/>
      <c r="C502" s="11" t="s">
        <v>329</v>
      </c>
      <c r="D502" s="12"/>
      <c r="E502" s="13" t="s">
        <v>330</v>
      </c>
      <c r="F502" s="14">
        <f>F503+F506+F507+F510+F513+F516+F519+F520+F523+F525+F528+F531+F533+F536+F538+F541+F543+F545</f>
        <v>898957</v>
      </c>
      <c r="G502" s="14">
        <f>G503+G506+G507+G510+G513+G516+G519+G520+G523+G525+G528+G531+G533+G536+G538+G541+G543+G545</f>
        <v>898938.95000000007</v>
      </c>
      <c r="H502" s="25">
        <f t="shared" si="20"/>
        <v>0.99997992117531764</v>
      </c>
      <c r="I502" s="35" t="s">
        <v>486</v>
      </c>
    </row>
    <row r="503" spans="2:9" ht="17.100000000000001" customHeight="1">
      <c r="B503" s="10"/>
      <c r="C503" s="15"/>
      <c r="D503" s="16" t="s">
        <v>160</v>
      </c>
      <c r="E503" s="17" t="s">
        <v>24</v>
      </c>
      <c r="F503" s="18">
        <f>F504+F505</f>
        <v>1730</v>
      </c>
      <c r="G503" s="18">
        <f>G504+G505</f>
        <v>1730</v>
      </c>
      <c r="H503" s="26">
        <f t="shared" si="20"/>
        <v>1</v>
      </c>
      <c r="I503" s="31"/>
    </row>
    <row r="504" spans="2:9" ht="16.7" customHeight="1">
      <c r="B504" s="10"/>
      <c r="C504" s="15"/>
      <c r="D504" s="10"/>
      <c r="E504" s="17" t="s">
        <v>331</v>
      </c>
      <c r="F504" s="18">
        <v>1520</v>
      </c>
      <c r="G504" s="19">
        <v>1520</v>
      </c>
      <c r="H504" s="26">
        <f t="shared" si="20"/>
        <v>1</v>
      </c>
      <c r="I504" s="31"/>
    </row>
    <row r="505" spans="2:9" ht="17.100000000000001" customHeight="1">
      <c r="B505" s="10"/>
      <c r="C505" s="15"/>
      <c r="D505" s="10"/>
      <c r="E505" s="17" t="s">
        <v>332</v>
      </c>
      <c r="F505" s="18">
        <v>210</v>
      </c>
      <c r="G505" s="19">
        <v>210</v>
      </c>
      <c r="H505" s="26">
        <f t="shared" si="20"/>
        <v>1</v>
      </c>
      <c r="I505" s="31"/>
    </row>
    <row r="506" spans="2:9" ht="17.100000000000001" customHeight="1">
      <c r="B506" s="10"/>
      <c r="C506" s="15"/>
      <c r="D506" s="16" t="s">
        <v>136</v>
      </c>
      <c r="E506" s="17" t="s">
        <v>137</v>
      </c>
      <c r="F506" s="18">
        <v>400</v>
      </c>
      <c r="G506" s="19">
        <v>400</v>
      </c>
      <c r="H506" s="26">
        <f t="shared" si="20"/>
        <v>1</v>
      </c>
      <c r="I506" s="31"/>
    </row>
    <row r="507" spans="2:9" ht="17.100000000000001" customHeight="1">
      <c r="B507" s="10"/>
      <c r="C507" s="15"/>
      <c r="D507" s="16" t="s">
        <v>128</v>
      </c>
      <c r="E507" s="17" t="s">
        <v>31</v>
      </c>
      <c r="F507" s="18">
        <f>F508+F509</f>
        <v>637745</v>
      </c>
      <c r="G507" s="18">
        <f>G508+G509</f>
        <v>637744.69999999995</v>
      </c>
      <c r="H507" s="26">
        <f t="shared" si="20"/>
        <v>0.99999952959254867</v>
      </c>
      <c r="I507" s="31"/>
    </row>
    <row r="508" spans="2:9" ht="17.100000000000001" customHeight="1">
      <c r="B508" s="10"/>
      <c r="C508" s="15"/>
      <c r="D508" s="10"/>
      <c r="E508" s="17" t="s">
        <v>331</v>
      </c>
      <c r="F508" s="18">
        <v>579309</v>
      </c>
      <c r="G508" s="19">
        <v>579308.69999999995</v>
      </c>
      <c r="H508" s="26">
        <f t="shared" si="20"/>
        <v>0.99999948214165491</v>
      </c>
      <c r="I508" s="31"/>
    </row>
    <row r="509" spans="2:9" ht="17.100000000000001" customHeight="1">
      <c r="B509" s="10"/>
      <c r="C509" s="15"/>
      <c r="D509" s="10"/>
      <c r="E509" s="17" t="s">
        <v>332</v>
      </c>
      <c r="F509" s="18">
        <v>58436</v>
      </c>
      <c r="G509" s="19">
        <v>58436</v>
      </c>
      <c r="H509" s="26">
        <f t="shared" si="20"/>
        <v>1</v>
      </c>
      <c r="I509" s="31"/>
    </row>
    <row r="510" spans="2:9" ht="16.7" customHeight="1">
      <c r="B510" s="10"/>
      <c r="C510" s="15"/>
      <c r="D510" s="16" t="s">
        <v>161</v>
      </c>
      <c r="E510" s="17" t="s">
        <v>162</v>
      </c>
      <c r="F510" s="18">
        <f>F511+F512</f>
        <v>43757</v>
      </c>
      <c r="G510" s="18">
        <f>G511+G512</f>
        <v>43756.05</v>
      </c>
      <c r="H510" s="26">
        <f t="shared" si="20"/>
        <v>0.99997828918801568</v>
      </c>
      <c r="I510" s="31"/>
    </row>
    <row r="511" spans="2:9" ht="17.100000000000001" customHeight="1">
      <c r="B511" s="10"/>
      <c r="C511" s="15"/>
      <c r="D511" s="10"/>
      <c r="E511" s="17" t="s">
        <v>331</v>
      </c>
      <c r="F511" s="18">
        <v>39549</v>
      </c>
      <c r="G511" s="19">
        <v>39548.14</v>
      </c>
      <c r="H511" s="26">
        <f t="shared" si="20"/>
        <v>0.99997825482313074</v>
      </c>
      <c r="I511" s="31"/>
    </row>
    <row r="512" spans="2:9" ht="17.100000000000001" customHeight="1">
      <c r="B512" s="10"/>
      <c r="C512" s="15"/>
      <c r="D512" s="10"/>
      <c r="E512" s="17" t="s">
        <v>332</v>
      </c>
      <c r="F512" s="18">
        <v>4208</v>
      </c>
      <c r="G512" s="19">
        <v>4207.91</v>
      </c>
      <c r="H512" s="26">
        <f t="shared" si="20"/>
        <v>0.99997861216730033</v>
      </c>
      <c r="I512" s="31"/>
    </row>
    <row r="513" spans="2:9" ht="17.100000000000001" customHeight="1">
      <c r="B513" s="10"/>
      <c r="C513" s="15"/>
      <c r="D513" s="16" t="s">
        <v>129</v>
      </c>
      <c r="E513" s="17" t="s">
        <v>40</v>
      </c>
      <c r="F513" s="18">
        <f>F514+F515</f>
        <v>84552</v>
      </c>
      <c r="G513" s="18">
        <f>G514+G515</f>
        <v>84550.81</v>
      </c>
      <c r="H513" s="26">
        <f t="shared" si="20"/>
        <v>0.9999859258207966</v>
      </c>
      <c r="I513" s="31"/>
    </row>
    <row r="514" spans="2:9" ht="17.100000000000001" customHeight="1">
      <c r="B514" s="10"/>
      <c r="C514" s="15"/>
      <c r="D514" s="10"/>
      <c r="E514" s="17" t="s">
        <v>331</v>
      </c>
      <c r="F514" s="18">
        <v>77168</v>
      </c>
      <c r="G514" s="19">
        <v>77167.39</v>
      </c>
      <c r="H514" s="26">
        <f t="shared" si="20"/>
        <v>0.99999209516898191</v>
      </c>
      <c r="I514" s="31"/>
    </row>
    <row r="515" spans="2:9" ht="17.100000000000001" customHeight="1">
      <c r="B515" s="10"/>
      <c r="C515" s="15"/>
      <c r="D515" s="10"/>
      <c r="E515" s="17" t="s">
        <v>332</v>
      </c>
      <c r="F515" s="18">
        <v>7384</v>
      </c>
      <c r="G515" s="19">
        <v>7383.42</v>
      </c>
      <c r="H515" s="26">
        <f t="shared" si="20"/>
        <v>0.99992145178764902</v>
      </c>
      <c r="I515" s="31"/>
    </row>
    <row r="516" spans="2:9" ht="17.100000000000001" customHeight="1">
      <c r="B516" s="10"/>
      <c r="C516" s="15"/>
      <c r="D516" s="16" t="s">
        <v>130</v>
      </c>
      <c r="E516" s="17" t="s">
        <v>46</v>
      </c>
      <c r="F516" s="18">
        <f>F517+F518</f>
        <v>12593</v>
      </c>
      <c r="G516" s="18">
        <f>G517+G518</f>
        <v>12591.16</v>
      </c>
      <c r="H516" s="26">
        <f t="shared" si="20"/>
        <v>0.9998538870801239</v>
      </c>
      <c r="I516" s="31"/>
    </row>
    <row r="517" spans="2:9" ht="16.7" customHeight="1">
      <c r="B517" s="10"/>
      <c r="C517" s="15"/>
      <c r="D517" s="10"/>
      <c r="E517" s="17" t="s">
        <v>331</v>
      </c>
      <c r="F517" s="18">
        <v>12019</v>
      </c>
      <c r="G517" s="19">
        <v>12018.1</v>
      </c>
      <c r="H517" s="26">
        <f t="shared" si="20"/>
        <v>0.99992511856227639</v>
      </c>
      <c r="I517" s="31"/>
    </row>
    <row r="518" spans="2:9" ht="17.100000000000001" customHeight="1">
      <c r="B518" s="10"/>
      <c r="C518" s="15"/>
      <c r="D518" s="10"/>
      <c r="E518" s="17" t="s">
        <v>332</v>
      </c>
      <c r="F518" s="18">
        <v>574</v>
      </c>
      <c r="G518" s="19">
        <v>573.05999999999995</v>
      </c>
      <c r="H518" s="26">
        <f t="shared" si="20"/>
        <v>0.99836236933797895</v>
      </c>
      <c r="I518" s="31"/>
    </row>
    <row r="519" spans="2:9" ht="17.100000000000001" customHeight="1">
      <c r="B519" s="10"/>
      <c r="C519" s="15"/>
      <c r="D519" s="16" t="s">
        <v>118</v>
      </c>
      <c r="E519" s="17" t="s">
        <v>49</v>
      </c>
      <c r="F519" s="18">
        <v>1200</v>
      </c>
      <c r="G519" s="19">
        <v>1200</v>
      </c>
      <c r="H519" s="26">
        <f t="shared" si="20"/>
        <v>1</v>
      </c>
      <c r="I519" s="31"/>
    </row>
    <row r="520" spans="2:9" ht="17.100000000000001" customHeight="1">
      <c r="B520" s="10"/>
      <c r="C520" s="15"/>
      <c r="D520" s="16" t="s">
        <v>15</v>
      </c>
      <c r="E520" s="17" t="s">
        <v>16</v>
      </c>
      <c r="F520" s="18">
        <f>F521+F522</f>
        <v>10988</v>
      </c>
      <c r="G520" s="18">
        <f>G521+G522</f>
        <v>10987.45</v>
      </c>
      <c r="H520" s="26">
        <f t="shared" si="20"/>
        <v>0.99994994539497639</v>
      </c>
      <c r="I520" s="31"/>
    </row>
    <row r="521" spans="2:9" ht="17.100000000000001" customHeight="1">
      <c r="B521" s="10"/>
      <c r="C521" s="15"/>
      <c r="D521" s="10"/>
      <c r="E521" s="17" t="s">
        <v>331</v>
      </c>
      <c r="F521" s="18">
        <v>6712</v>
      </c>
      <c r="G521" s="19">
        <v>6711.82</v>
      </c>
      <c r="H521" s="26">
        <f t="shared" si="20"/>
        <v>0.99997318235995225</v>
      </c>
      <c r="I521" s="31"/>
    </row>
    <row r="522" spans="2:9" ht="17.100000000000001" customHeight="1">
      <c r="B522" s="10"/>
      <c r="C522" s="15"/>
      <c r="D522" s="10"/>
      <c r="E522" s="17" t="s">
        <v>332</v>
      </c>
      <c r="F522" s="18">
        <v>4276</v>
      </c>
      <c r="G522" s="19">
        <v>4275.63</v>
      </c>
      <c r="H522" s="26">
        <f t="shared" si="20"/>
        <v>0.99991347053320867</v>
      </c>
      <c r="I522" s="31"/>
    </row>
    <row r="523" spans="2:9" ht="17.100000000000001" customHeight="1">
      <c r="B523" s="10"/>
      <c r="C523" s="15"/>
      <c r="D523" s="16" t="s">
        <v>333</v>
      </c>
      <c r="E523" s="17" t="s">
        <v>334</v>
      </c>
      <c r="F523" s="18">
        <f>F524</f>
        <v>20359</v>
      </c>
      <c r="G523" s="18">
        <f>G524</f>
        <v>20359</v>
      </c>
      <c r="H523" s="26">
        <f t="shared" si="20"/>
        <v>1</v>
      </c>
      <c r="I523" s="31"/>
    </row>
    <row r="524" spans="2:9" ht="16.7" customHeight="1">
      <c r="B524" s="10"/>
      <c r="C524" s="15"/>
      <c r="D524" s="10"/>
      <c r="E524" s="17" t="s">
        <v>335</v>
      </c>
      <c r="F524" s="18">
        <v>20359</v>
      </c>
      <c r="G524" s="19">
        <v>20359</v>
      </c>
      <c r="H524" s="26">
        <f t="shared" si="20"/>
        <v>1</v>
      </c>
      <c r="I524" s="31"/>
    </row>
    <row r="525" spans="2:9" ht="17.100000000000001" customHeight="1">
      <c r="B525" s="10"/>
      <c r="C525" s="15"/>
      <c r="D525" s="16" t="s">
        <v>166</v>
      </c>
      <c r="E525" s="17" t="s">
        <v>167</v>
      </c>
      <c r="F525" s="18">
        <f>F526+F527</f>
        <v>507</v>
      </c>
      <c r="G525" s="18">
        <f>G526+G527</f>
        <v>507</v>
      </c>
      <c r="H525" s="26">
        <f t="shared" si="20"/>
        <v>1</v>
      </c>
      <c r="I525" s="31"/>
    </row>
    <row r="526" spans="2:9" ht="17.100000000000001" customHeight="1">
      <c r="B526" s="10"/>
      <c r="C526" s="15"/>
      <c r="D526" s="10"/>
      <c r="E526" s="17" t="s">
        <v>331</v>
      </c>
      <c r="F526" s="18">
        <v>407</v>
      </c>
      <c r="G526" s="19">
        <v>407</v>
      </c>
      <c r="H526" s="26">
        <f t="shared" si="20"/>
        <v>1</v>
      </c>
      <c r="I526" s="31"/>
    </row>
    <row r="527" spans="2:9" ht="17.100000000000001" customHeight="1">
      <c r="B527" s="10"/>
      <c r="C527" s="15"/>
      <c r="D527" s="10"/>
      <c r="E527" s="17" t="s">
        <v>332</v>
      </c>
      <c r="F527" s="18">
        <v>100</v>
      </c>
      <c r="G527" s="19">
        <v>100</v>
      </c>
      <c r="H527" s="26">
        <f t="shared" si="20"/>
        <v>1</v>
      </c>
      <c r="I527" s="31"/>
    </row>
    <row r="528" spans="2:9" ht="17.100000000000001" customHeight="1">
      <c r="B528" s="10"/>
      <c r="C528" s="15"/>
      <c r="D528" s="16" t="s">
        <v>99</v>
      </c>
      <c r="E528" s="17" t="s">
        <v>67</v>
      </c>
      <c r="F528" s="18">
        <f>F529+F530</f>
        <v>55952</v>
      </c>
      <c r="G528" s="18">
        <f>G529+G530</f>
        <v>55941.41</v>
      </c>
      <c r="H528" s="26">
        <f t="shared" si="20"/>
        <v>0.99981073062625114</v>
      </c>
      <c r="I528" s="31"/>
    </row>
    <row r="529" spans="2:9" ht="17.100000000000001" customHeight="1">
      <c r="B529" s="10"/>
      <c r="C529" s="15"/>
      <c r="D529" s="10"/>
      <c r="E529" s="17" t="s">
        <v>331</v>
      </c>
      <c r="F529" s="18">
        <v>55093</v>
      </c>
      <c r="G529" s="19">
        <v>55083</v>
      </c>
      <c r="H529" s="26">
        <f t="shared" si="20"/>
        <v>0.99981848873722612</v>
      </c>
      <c r="I529" s="31"/>
    </row>
    <row r="530" spans="2:9" ht="17.100000000000001" customHeight="1">
      <c r="B530" s="10"/>
      <c r="C530" s="15"/>
      <c r="D530" s="10"/>
      <c r="E530" s="17" t="s">
        <v>332</v>
      </c>
      <c r="F530" s="18">
        <v>859</v>
      </c>
      <c r="G530" s="19">
        <v>858.41</v>
      </c>
      <c r="H530" s="26">
        <f t="shared" si="20"/>
        <v>0.99931315483119898</v>
      </c>
      <c r="I530" s="31"/>
    </row>
    <row r="531" spans="2:9" ht="16.7" customHeight="1">
      <c r="B531" s="10"/>
      <c r="C531" s="15"/>
      <c r="D531" s="16" t="s">
        <v>168</v>
      </c>
      <c r="E531" s="17" t="s">
        <v>77</v>
      </c>
      <c r="F531" s="18">
        <f>F532</f>
        <v>848</v>
      </c>
      <c r="G531" s="18">
        <f>G532</f>
        <v>848</v>
      </c>
      <c r="H531" s="26">
        <f t="shared" si="20"/>
        <v>1</v>
      </c>
      <c r="I531" s="31"/>
    </row>
    <row r="532" spans="2:9" ht="17.100000000000001" customHeight="1">
      <c r="B532" s="10"/>
      <c r="C532" s="15"/>
      <c r="D532" s="10"/>
      <c r="E532" s="17" t="s">
        <v>331</v>
      </c>
      <c r="F532" s="18">
        <v>848</v>
      </c>
      <c r="G532" s="19">
        <v>848</v>
      </c>
      <c r="H532" s="26">
        <f t="shared" si="20"/>
        <v>1</v>
      </c>
      <c r="I532" s="31"/>
    </row>
    <row r="533" spans="2:9" ht="22.5">
      <c r="B533" s="10"/>
      <c r="C533" s="15"/>
      <c r="D533" s="16" t="s">
        <v>169</v>
      </c>
      <c r="E533" s="17" t="s">
        <v>81</v>
      </c>
      <c r="F533" s="18">
        <f>F534+F535</f>
        <v>3860</v>
      </c>
      <c r="G533" s="18">
        <f>G534+G535</f>
        <v>3858.8599999999997</v>
      </c>
      <c r="H533" s="26">
        <f t="shared" si="20"/>
        <v>0.99970466321243512</v>
      </c>
      <c r="I533" s="31"/>
    </row>
    <row r="534" spans="2:9" ht="17.100000000000001" customHeight="1">
      <c r="B534" s="10"/>
      <c r="C534" s="15"/>
      <c r="D534" s="10"/>
      <c r="E534" s="17" t="s">
        <v>331</v>
      </c>
      <c r="F534" s="18">
        <v>3253</v>
      </c>
      <c r="G534" s="19">
        <v>3252.81</v>
      </c>
      <c r="H534" s="26">
        <f t="shared" si="20"/>
        <v>0.99994159237626801</v>
      </c>
      <c r="I534" s="31"/>
    </row>
    <row r="535" spans="2:9" ht="17.100000000000001" customHeight="1">
      <c r="B535" s="10"/>
      <c r="C535" s="15"/>
      <c r="D535" s="10"/>
      <c r="E535" s="17" t="s">
        <v>332</v>
      </c>
      <c r="F535" s="18">
        <v>607</v>
      </c>
      <c r="G535" s="19">
        <v>606.04999999999995</v>
      </c>
      <c r="H535" s="26">
        <f t="shared" si="20"/>
        <v>0.99843492586490934</v>
      </c>
      <c r="I535" s="31"/>
    </row>
    <row r="536" spans="2:9" ht="17.100000000000001" customHeight="1">
      <c r="B536" s="10"/>
      <c r="C536" s="15"/>
      <c r="D536" s="16" t="s">
        <v>153</v>
      </c>
      <c r="E536" s="17" t="s">
        <v>84</v>
      </c>
      <c r="F536" s="18">
        <f>F537</f>
        <v>714</v>
      </c>
      <c r="G536" s="18">
        <f>G537</f>
        <v>713.68</v>
      </c>
      <c r="H536" s="26">
        <f t="shared" si="20"/>
        <v>0.9995518207282913</v>
      </c>
      <c r="I536" s="31"/>
    </row>
    <row r="537" spans="2:9" ht="17.100000000000001" customHeight="1">
      <c r="B537" s="10"/>
      <c r="C537" s="15"/>
      <c r="D537" s="10"/>
      <c r="E537" s="17" t="s">
        <v>331</v>
      </c>
      <c r="F537" s="18">
        <v>714</v>
      </c>
      <c r="G537" s="19">
        <v>713.68</v>
      </c>
      <c r="H537" s="26">
        <f t="shared" si="20"/>
        <v>0.9995518207282913</v>
      </c>
      <c r="I537" s="31"/>
    </row>
    <row r="538" spans="2:9" ht="16.7" customHeight="1">
      <c r="B538" s="10"/>
      <c r="C538" s="15"/>
      <c r="D538" s="16" t="s">
        <v>172</v>
      </c>
      <c r="E538" s="17" t="s">
        <v>173</v>
      </c>
      <c r="F538" s="18">
        <f>F539+F540</f>
        <v>19211</v>
      </c>
      <c r="G538" s="18">
        <f>G539+G540</f>
        <v>19211</v>
      </c>
      <c r="H538" s="26">
        <f t="shared" si="20"/>
        <v>1</v>
      </c>
      <c r="I538" s="31"/>
    </row>
    <row r="539" spans="2:9" ht="17.100000000000001" customHeight="1">
      <c r="B539" s="10"/>
      <c r="C539" s="15"/>
      <c r="D539" s="10"/>
      <c r="E539" s="17" t="s">
        <v>331</v>
      </c>
      <c r="F539" s="18">
        <v>17115</v>
      </c>
      <c r="G539" s="19">
        <v>17115</v>
      </c>
      <c r="H539" s="26">
        <f t="shared" si="20"/>
        <v>1</v>
      </c>
      <c r="I539" s="31"/>
    </row>
    <row r="540" spans="2:9" ht="17.100000000000001" customHeight="1">
      <c r="B540" s="10"/>
      <c r="C540" s="15"/>
      <c r="D540" s="10"/>
      <c r="E540" s="17" t="s">
        <v>332</v>
      </c>
      <c r="F540" s="18">
        <v>2096</v>
      </c>
      <c r="G540" s="19">
        <v>2096</v>
      </c>
      <c r="H540" s="26">
        <f t="shared" si="20"/>
        <v>1</v>
      </c>
      <c r="I540" s="31"/>
    </row>
    <row r="541" spans="2:9" ht="22.5" customHeight="1">
      <c r="B541" s="10"/>
      <c r="C541" s="15"/>
      <c r="D541" s="16" t="s">
        <v>176</v>
      </c>
      <c r="E541" s="17" t="s">
        <v>177</v>
      </c>
      <c r="F541" s="18">
        <f>F542</f>
        <v>1268</v>
      </c>
      <c r="G541" s="18">
        <f>G542</f>
        <v>1267.0899999999999</v>
      </c>
      <c r="H541" s="26">
        <f t="shared" ref="H541:H603" si="21">G541/F541</f>
        <v>0.99928233438485803</v>
      </c>
      <c r="I541" s="31"/>
    </row>
    <row r="542" spans="2:9" ht="17.100000000000001" customHeight="1">
      <c r="B542" s="10"/>
      <c r="C542" s="15"/>
      <c r="D542" s="10"/>
      <c r="E542" s="17" t="s">
        <v>331</v>
      </c>
      <c r="F542" s="18">
        <v>1268</v>
      </c>
      <c r="G542" s="19">
        <v>1267.0899999999999</v>
      </c>
      <c r="H542" s="26">
        <f t="shared" si="21"/>
        <v>0.99928233438485803</v>
      </c>
      <c r="I542" s="31"/>
    </row>
    <row r="543" spans="2:9" ht="22.5" customHeight="1">
      <c r="B543" s="10"/>
      <c r="C543" s="15"/>
      <c r="D543" s="16" t="s">
        <v>155</v>
      </c>
      <c r="E543" s="17" t="s">
        <v>93</v>
      </c>
      <c r="F543" s="18">
        <f>F544</f>
        <v>1200</v>
      </c>
      <c r="G543" s="18">
        <f>G544</f>
        <v>1200</v>
      </c>
      <c r="H543" s="26">
        <f t="shared" si="21"/>
        <v>1</v>
      </c>
      <c r="I543" s="31"/>
    </row>
    <row r="544" spans="2:9" ht="17.100000000000001" customHeight="1">
      <c r="B544" s="10"/>
      <c r="C544" s="15"/>
      <c r="D544" s="10"/>
      <c r="E544" s="17" t="s">
        <v>331</v>
      </c>
      <c r="F544" s="18">
        <v>1200</v>
      </c>
      <c r="G544" s="19">
        <v>1200</v>
      </c>
      <c r="H544" s="26">
        <f t="shared" si="21"/>
        <v>1</v>
      </c>
      <c r="I544" s="31"/>
    </row>
    <row r="545" spans="2:9" ht="17.100000000000001" customHeight="1">
      <c r="B545" s="10"/>
      <c r="C545" s="15"/>
      <c r="D545" s="16" t="s">
        <v>156</v>
      </c>
      <c r="E545" s="17" t="s">
        <v>157</v>
      </c>
      <c r="F545" s="18">
        <f>F546</f>
        <v>2073</v>
      </c>
      <c r="G545" s="18">
        <f>G546</f>
        <v>2072.7399999999998</v>
      </c>
      <c r="H545" s="26">
        <f t="shared" si="21"/>
        <v>0.99987457790641576</v>
      </c>
      <c r="I545" s="31"/>
    </row>
    <row r="546" spans="2:9" ht="17.100000000000001" customHeight="1">
      <c r="B546" s="10"/>
      <c r="C546" s="15"/>
      <c r="D546" s="10"/>
      <c r="E546" s="17" t="s">
        <v>331</v>
      </c>
      <c r="F546" s="18">
        <v>2073</v>
      </c>
      <c r="G546" s="19">
        <v>2072.7399999999998</v>
      </c>
      <c r="H546" s="26">
        <f t="shared" si="21"/>
        <v>0.99987457790641576</v>
      </c>
      <c r="I546" s="31"/>
    </row>
    <row r="547" spans="2:9" ht="45">
      <c r="B547" s="10"/>
      <c r="C547" s="11" t="s">
        <v>336</v>
      </c>
      <c r="D547" s="12"/>
      <c r="E547" s="13" t="s">
        <v>337</v>
      </c>
      <c r="F547" s="14">
        <f>F548</f>
        <v>223845</v>
      </c>
      <c r="G547" s="14">
        <f>G548</f>
        <v>223844.4</v>
      </c>
      <c r="H547" s="25">
        <f t="shared" si="21"/>
        <v>0.99999731957381222</v>
      </c>
      <c r="I547" s="35" t="s">
        <v>487</v>
      </c>
    </row>
    <row r="548" spans="2:9" ht="17.100000000000001" customHeight="1">
      <c r="B548" s="10"/>
      <c r="C548" s="15"/>
      <c r="D548" s="16" t="s">
        <v>304</v>
      </c>
      <c r="E548" s="17" t="s">
        <v>305</v>
      </c>
      <c r="F548" s="18">
        <f>F549+F550</f>
        <v>223845</v>
      </c>
      <c r="G548" s="18">
        <f>G549+G550</f>
        <v>223844.4</v>
      </c>
      <c r="H548" s="26">
        <f t="shared" si="21"/>
        <v>0.99999731957381222</v>
      </c>
      <c r="I548" s="31"/>
    </row>
    <row r="549" spans="2:9" ht="17.100000000000001" customHeight="1">
      <c r="B549" s="10"/>
      <c r="C549" s="15"/>
      <c r="D549" s="10"/>
      <c r="E549" s="17" t="s">
        <v>331</v>
      </c>
      <c r="F549" s="18">
        <v>209901</v>
      </c>
      <c r="G549" s="19">
        <v>209900.4</v>
      </c>
      <c r="H549" s="26">
        <f t="shared" si="21"/>
        <v>0.99999714150956875</v>
      </c>
      <c r="I549" s="31"/>
    </row>
    <row r="550" spans="2:9" ht="17.100000000000001" customHeight="1">
      <c r="B550" s="10"/>
      <c r="C550" s="15"/>
      <c r="D550" s="10"/>
      <c r="E550" s="17" t="s">
        <v>338</v>
      </c>
      <c r="F550" s="18">
        <v>13944</v>
      </c>
      <c r="G550" s="19">
        <v>13944</v>
      </c>
      <c r="H550" s="26">
        <f t="shared" si="21"/>
        <v>1</v>
      </c>
      <c r="I550" s="31"/>
    </row>
    <row r="551" spans="2:9" ht="33.75">
      <c r="B551" s="10"/>
      <c r="C551" s="11" t="s">
        <v>339</v>
      </c>
      <c r="D551" s="12"/>
      <c r="E551" s="13" t="s">
        <v>215</v>
      </c>
      <c r="F551" s="14">
        <f>F552</f>
        <v>445300</v>
      </c>
      <c r="G551" s="14">
        <f>G552</f>
        <v>434300</v>
      </c>
      <c r="H551" s="25">
        <f t="shared" si="21"/>
        <v>0.97529755221199188</v>
      </c>
      <c r="I551" s="35" t="s">
        <v>488</v>
      </c>
    </row>
    <row r="552" spans="2:9" ht="17.100000000000001" customHeight="1">
      <c r="B552" s="10"/>
      <c r="C552" s="15"/>
      <c r="D552" s="16" t="s">
        <v>304</v>
      </c>
      <c r="E552" s="17" t="s">
        <v>305</v>
      </c>
      <c r="F552" s="18">
        <v>445300</v>
      </c>
      <c r="G552" s="19">
        <v>434300</v>
      </c>
      <c r="H552" s="26">
        <f t="shared" si="21"/>
        <v>0.97529755221199188</v>
      </c>
      <c r="I552" s="31"/>
    </row>
    <row r="553" spans="2:9" ht="17.100000000000001" customHeight="1">
      <c r="B553" s="10"/>
      <c r="C553" s="11" t="s">
        <v>340</v>
      </c>
      <c r="D553" s="12"/>
      <c r="E553" s="13" t="s">
        <v>14</v>
      </c>
      <c r="F553" s="14">
        <f>F554+F556+F559</f>
        <v>267216</v>
      </c>
      <c r="G553" s="14">
        <f>G554+G556+G559</f>
        <v>267216</v>
      </c>
      <c r="H553" s="25">
        <f t="shared" si="21"/>
        <v>1</v>
      </c>
      <c r="I553" s="35"/>
    </row>
    <row r="554" spans="2:9" ht="22.5" customHeight="1">
      <c r="B554" s="10"/>
      <c r="C554" s="15"/>
      <c r="D554" s="16" t="s">
        <v>209</v>
      </c>
      <c r="E554" s="17" t="s">
        <v>210</v>
      </c>
      <c r="F554" s="18">
        <f>F555</f>
        <v>10000</v>
      </c>
      <c r="G554" s="18">
        <f>G555</f>
        <v>10000</v>
      </c>
      <c r="H554" s="26">
        <f t="shared" si="21"/>
        <v>1</v>
      </c>
      <c r="I554" s="31"/>
    </row>
    <row r="555" spans="2:9" ht="33.75" customHeight="1">
      <c r="B555" s="10"/>
      <c r="C555" s="15"/>
      <c r="D555" s="10"/>
      <c r="E555" s="17" t="s">
        <v>341</v>
      </c>
      <c r="F555" s="18">
        <v>10000</v>
      </c>
      <c r="G555" s="19">
        <v>10000</v>
      </c>
      <c r="H555" s="26">
        <f t="shared" si="21"/>
        <v>1</v>
      </c>
      <c r="I555" s="31" t="s">
        <v>489</v>
      </c>
    </row>
    <row r="556" spans="2:9" ht="16.7" customHeight="1">
      <c r="B556" s="10"/>
      <c r="C556" s="15"/>
      <c r="D556" s="16" t="s">
        <v>304</v>
      </c>
      <c r="E556" s="17" t="s">
        <v>305</v>
      </c>
      <c r="F556" s="18">
        <f>F557+F558</f>
        <v>82746</v>
      </c>
      <c r="G556" s="18">
        <f>G557+G558</f>
        <v>82746</v>
      </c>
      <c r="H556" s="26">
        <f t="shared" si="21"/>
        <v>1</v>
      </c>
      <c r="I556" s="31"/>
    </row>
    <row r="557" spans="2:9" ht="22.5">
      <c r="B557" s="10"/>
      <c r="C557" s="15"/>
      <c r="D557" s="10"/>
      <c r="E557" s="17" t="s">
        <v>331</v>
      </c>
      <c r="F557" s="18">
        <v>77746</v>
      </c>
      <c r="G557" s="19">
        <v>77746</v>
      </c>
      <c r="H557" s="26">
        <f t="shared" si="21"/>
        <v>1</v>
      </c>
      <c r="I557" s="31" t="s">
        <v>490</v>
      </c>
    </row>
    <row r="558" spans="2:9" ht="33.75">
      <c r="B558" s="10"/>
      <c r="C558" s="15"/>
      <c r="D558" s="10"/>
      <c r="E558" s="17" t="s">
        <v>342</v>
      </c>
      <c r="F558" s="18">
        <v>5000</v>
      </c>
      <c r="G558" s="19">
        <v>5000</v>
      </c>
      <c r="H558" s="26">
        <f t="shared" si="21"/>
        <v>1</v>
      </c>
      <c r="I558" s="31" t="s">
        <v>495</v>
      </c>
    </row>
    <row r="559" spans="2:9" ht="22.5">
      <c r="B559" s="10"/>
      <c r="C559" s="15"/>
      <c r="D559" s="16" t="s">
        <v>99</v>
      </c>
      <c r="E559" s="17" t="s">
        <v>67</v>
      </c>
      <c r="F559" s="18">
        <v>174470</v>
      </c>
      <c r="G559" s="19">
        <v>174470</v>
      </c>
      <c r="H559" s="26">
        <f t="shared" si="21"/>
        <v>1</v>
      </c>
      <c r="I559" s="31" t="s">
        <v>490</v>
      </c>
    </row>
    <row r="560" spans="2:9" ht="17.100000000000001" customHeight="1">
      <c r="B560" s="6" t="s">
        <v>343</v>
      </c>
      <c r="C560" s="7"/>
      <c r="D560" s="6"/>
      <c r="E560" s="8" t="s">
        <v>344</v>
      </c>
      <c r="F560" s="9">
        <f>F561+F583</f>
        <v>789848</v>
      </c>
      <c r="G560" s="9">
        <f>G561+G583</f>
        <v>779735.57999999984</v>
      </c>
      <c r="H560" s="24">
        <f t="shared" si="21"/>
        <v>0.9871970049933656</v>
      </c>
      <c r="I560" s="38"/>
    </row>
    <row r="561" spans="2:9" ht="33.75">
      <c r="B561" s="10"/>
      <c r="C561" s="11" t="s">
        <v>345</v>
      </c>
      <c r="D561" s="12"/>
      <c r="E561" s="13" t="s">
        <v>346</v>
      </c>
      <c r="F561" s="14">
        <f>SUM(F562:F582)</f>
        <v>445406</v>
      </c>
      <c r="G561" s="14">
        <f>SUM(G562:G582)</f>
        <v>445399.56999999995</v>
      </c>
      <c r="H561" s="25">
        <f t="shared" si="21"/>
        <v>0.99998556373286385</v>
      </c>
      <c r="I561" s="35" t="s">
        <v>491</v>
      </c>
    </row>
    <row r="562" spans="2:9" ht="33.75" customHeight="1">
      <c r="B562" s="10"/>
      <c r="C562" s="15"/>
      <c r="D562" s="16" t="s">
        <v>347</v>
      </c>
      <c r="E562" s="17" t="s">
        <v>348</v>
      </c>
      <c r="F562" s="18">
        <v>40492</v>
      </c>
      <c r="G562" s="19">
        <v>40492</v>
      </c>
      <c r="H562" s="26">
        <f t="shared" si="21"/>
        <v>1</v>
      </c>
      <c r="I562" s="31" t="s">
        <v>492</v>
      </c>
    </row>
    <row r="563" spans="2:9" ht="17.100000000000001" customHeight="1">
      <c r="B563" s="10"/>
      <c r="C563" s="15"/>
      <c r="D563" s="16" t="s">
        <v>304</v>
      </c>
      <c r="E563" s="17" t="s">
        <v>305</v>
      </c>
      <c r="F563" s="18">
        <v>17060</v>
      </c>
      <c r="G563" s="19">
        <v>17059.62</v>
      </c>
      <c r="H563" s="26">
        <f t="shared" si="21"/>
        <v>0.99997772567409138</v>
      </c>
      <c r="I563" s="31"/>
    </row>
    <row r="564" spans="2:9" ht="17.100000000000001" customHeight="1">
      <c r="B564" s="10"/>
      <c r="C564" s="15"/>
      <c r="D564" s="16" t="s">
        <v>128</v>
      </c>
      <c r="E564" s="17" t="s">
        <v>31</v>
      </c>
      <c r="F564" s="18">
        <v>223787</v>
      </c>
      <c r="G564" s="19">
        <v>223787</v>
      </c>
      <c r="H564" s="26">
        <f t="shared" si="21"/>
        <v>1</v>
      </c>
      <c r="I564" s="31"/>
    </row>
    <row r="565" spans="2:9" ht="17.100000000000001" customHeight="1">
      <c r="B565" s="10"/>
      <c r="C565" s="15"/>
      <c r="D565" s="16" t="s">
        <v>161</v>
      </c>
      <c r="E565" s="17" t="s">
        <v>162</v>
      </c>
      <c r="F565" s="18">
        <v>15862</v>
      </c>
      <c r="G565" s="19">
        <v>15861.93</v>
      </c>
      <c r="H565" s="26">
        <f t="shared" si="21"/>
        <v>0.99999558693733448</v>
      </c>
      <c r="I565" s="31"/>
    </row>
    <row r="566" spans="2:9" ht="17.100000000000001" customHeight="1">
      <c r="B566" s="10"/>
      <c r="C566" s="15"/>
      <c r="D566" s="16" t="s">
        <v>129</v>
      </c>
      <c r="E566" s="17" t="s">
        <v>40</v>
      </c>
      <c r="F566" s="18">
        <v>36171</v>
      </c>
      <c r="G566" s="19">
        <v>36169.910000000003</v>
      </c>
      <c r="H566" s="26">
        <f t="shared" si="21"/>
        <v>0.99996986536175403</v>
      </c>
      <c r="I566" s="31"/>
    </row>
    <row r="567" spans="2:9" ht="16.7" customHeight="1">
      <c r="B567" s="10"/>
      <c r="C567" s="15"/>
      <c r="D567" s="16" t="s">
        <v>130</v>
      </c>
      <c r="E567" s="17" t="s">
        <v>46</v>
      </c>
      <c r="F567" s="18">
        <v>5596</v>
      </c>
      <c r="G567" s="19">
        <v>5595.75</v>
      </c>
      <c r="H567" s="26">
        <f t="shared" si="21"/>
        <v>0.99995532523230879</v>
      </c>
      <c r="I567" s="31"/>
    </row>
    <row r="568" spans="2:9" ht="17.100000000000001" customHeight="1">
      <c r="B568" s="10"/>
      <c r="C568" s="15"/>
      <c r="D568" s="16" t="s">
        <v>15</v>
      </c>
      <c r="E568" s="17" t="s">
        <v>16</v>
      </c>
      <c r="F568" s="18">
        <v>53642</v>
      </c>
      <c r="G568" s="19">
        <v>53641.42</v>
      </c>
      <c r="H568" s="26">
        <f t="shared" si="21"/>
        <v>0.9999891875768987</v>
      </c>
      <c r="I568" s="31"/>
    </row>
    <row r="569" spans="2:9" ht="17.100000000000001" customHeight="1">
      <c r="B569" s="10"/>
      <c r="C569" s="15"/>
      <c r="D569" s="16" t="s">
        <v>333</v>
      </c>
      <c r="E569" s="17" t="s">
        <v>334</v>
      </c>
      <c r="F569" s="18">
        <v>9997</v>
      </c>
      <c r="G569" s="19">
        <v>9996.01</v>
      </c>
      <c r="H569" s="26">
        <f t="shared" si="21"/>
        <v>0.99990097029108738</v>
      </c>
      <c r="I569" s="31"/>
    </row>
    <row r="570" spans="2:9" ht="16.7" customHeight="1">
      <c r="B570" s="10"/>
      <c r="C570" s="15"/>
      <c r="D570" s="16" t="s">
        <v>349</v>
      </c>
      <c r="E570" s="17" t="s">
        <v>350</v>
      </c>
      <c r="F570" s="18">
        <v>275</v>
      </c>
      <c r="G570" s="19">
        <v>274.75</v>
      </c>
      <c r="H570" s="26">
        <f t="shared" si="21"/>
        <v>0.99909090909090914</v>
      </c>
      <c r="I570" s="31"/>
    </row>
    <row r="571" spans="2:9" ht="17.100000000000001" customHeight="1">
      <c r="B571" s="10"/>
      <c r="C571" s="15"/>
      <c r="D571" s="16" t="s">
        <v>249</v>
      </c>
      <c r="E571" s="17" t="s">
        <v>250</v>
      </c>
      <c r="F571" s="18">
        <v>4312</v>
      </c>
      <c r="G571" s="19">
        <v>4311.2700000000004</v>
      </c>
      <c r="H571" s="26">
        <f t="shared" si="21"/>
        <v>0.99983070500927651</v>
      </c>
      <c r="I571" s="31"/>
    </row>
    <row r="572" spans="2:9" ht="17.100000000000001" customHeight="1">
      <c r="B572" s="10"/>
      <c r="C572" s="15"/>
      <c r="D572" s="16" t="s">
        <v>165</v>
      </c>
      <c r="E572" s="17" t="s">
        <v>63</v>
      </c>
      <c r="F572" s="18">
        <v>11823</v>
      </c>
      <c r="G572" s="19">
        <v>11822.19</v>
      </c>
      <c r="H572" s="26">
        <f t="shared" si="21"/>
        <v>0.9999314894696778</v>
      </c>
      <c r="I572" s="31"/>
    </row>
    <row r="573" spans="2:9" ht="17.100000000000001" customHeight="1">
      <c r="B573" s="10"/>
      <c r="C573" s="15"/>
      <c r="D573" s="16" t="s">
        <v>166</v>
      </c>
      <c r="E573" s="17" t="s">
        <v>167</v>
      </c>
      <c r="F573" s="18">
        <v>140</v>
      </c>
      <c r="G573" s="19">
        <v>140</v>
      </c>
      <c r="H573" s="26">
        <f t="shared" si="21"/>
        <v>1</v>
      </c>
      <c r="I573" s="31"/>
    </row>
    <row r="574" spans="2:9" ht="17.100000000000001" customHeight="1">
      <c r="B574" s="10"/>
      <c r="C574" s="15"/>
      <c r="D574" s="16" t="s">
        <v>99</v>
      </c>
      <c r="E574" s="17" t="s">
        <v>67</v>
      </c>
      <c r="F574" s="18">
        <v>7932</v>
      </c>
      <c r="G574" s="19">
        <v>7931.93</v>
      </c>
      <c r="H574" s="26">
        <f t="shared" si="21"/>
        <v>0.99999117498739287</v>
      </c>
      <c r="I574" s="31"/>
    </row>
    <row r="575" spans="2:9" ht="17.100000000000001" customHeight="1">
      <c r="B575" s="10"/>
      <c r="C575" s="15"/>
      <c r="D575" s="16" t="s">
        <v>168</v>
      </c>
      <c r="E575" s="17" t="s">
        <v>77</v>
      </c>
      <c r="F575" s="18">
        <v>1309</v>
      </c>
      <c r="G575" s="19">
        <v>1308.8399999999999</v>
      </c>
      <c r="H575" s="26">
        <f t="shared" si="21"/>
        <v>0.99987776928953398</v>
      </c>
      <c r="I575" s="31"/>
    </row>
    <row r="576" spans="2:9" ht="22.5" customHeight="1">
      <c r="B576" s="10"/>
      <c r="C576" s="15"/>
      <c r="D576" s="16" t="s">
        <v>151</v>
      </c>
      <c r="E576" s="17" t="s">
        <v>152</v>
      </c>
      <c r="F576" s="18">
        <v>542</v>
      </c>
      <c r="G576" s="19">
        <v>541.44000000000005</v>
      </c>
      <c r="H576" s="26">
        <f t="shared" si="21"/>
        <v>0.99896678966789676</v>
      </c>
      <c r="I576" s="31"/>
    </row>
    <row r="577" spans="2:9" ht="22.5" customHeight="1">
      <c r="B577" s="10"/>
      <c r="C577" s="15"/>
      <c r="D577" s="16" t="s">
        <v>169</v>
      </c>
      <c r="E577" s="17" t="s">
        <v>81</v>
      </c>
      <c r="F577" s="18">
        <v>898</v>
      </c>
      <c r="G577" s="19">
        <v>897.99</v>
      </c>
      <c r="H577" s="26">
        <f t="shared" si="21"/>
        <v>0.99998886414253896</v>
      </c>
      <c r="I577" s="31"/>
    </row>
    <row r="578" spans="2:9" ht="17.100000000000001" customHeight="1">
      <c r="B578" s="10"/>
      <c r="C578" s="15"/>
      <c r="D578" s="16" t="s">
        <v>153</v>
      </c>
      <c r="E578" s="17" t="s">
        <v>84</v>
      </c>
      <c r="F578" s="18">
        <v>973</v>
      </c>
      <c r="G578" s="19">
        <v>972.72</v>
      </c>
      <c r="H578" s="26">
        <f t="shared" si="21"/>
        <v>0.99971223021582734</v>
      </c>
      <c r="I578" s="31"/>
    </row>
    <row r="579" spans="2:9" ht="17.100000000000001" customHeight="1">
      <c r="B579" s="10"/>
      <c r="C579" s="15"/>
      <c r="D579" s="16" t="s">
        <v>172</v>
      </c>
      <c r="E579" s="17" t="s">
        <v>173</v>
      </c>
      <c r="F579" s="18">
        <v>8907</v>
      </c>
      <c r="G579" s="19">
        <v>8907</v>
      </c>
      <c r="H579" s="26">
        <f t="shared" si="21"/>
        <v>1</v>
      </c>
      <c r="I579" s="31"/>
    </row>
    <row r="580" spans="2:9" ht="22.5" customHeight="1">
      <c r="B580" s="10"/>
      <c r="C580" s="15"/>
      <c r="D580" s="16" t="s">
        <v>176</v>
      </c>
      <c r="E580" s="17" t="s">
        <v>177</v>
      </c>
      <c r="F580" s="18">
        <v>1580</v>
      </c>
      <c r="G580" s="19">
        <v>1580</v>
      </c>
      <c r="H580" s="26">
        <f t="shared" si="21"/>
        <v>1</v>
      </c>
      <c r="I580" s="31"/>
    </row>
    <row r="581" spans="2:9" ht="22.5" customHeight="1">
      <c r="B581" s="10"/>
      <c r="C581" s="15"/>
      <c r="D581" s="16" t="s">
        <v>155</v>
      </c>
      <c r="E581" s="17" t="s">
        <v>93</v>
      </c>
      <c r="F581" s="18">
        <v>600</v>
      </c>
      <c r="G581" s="19">
        <v>599.94000000000005</v>
      </c>
      <c r="H581" s="26">
        <f t="shared" si="21"/>
        <v>0.99990000000000012</v>
      </c>
      <c r="I581" s="31"/>
    </row>
    <row r="582" spans="2:9" ht="17.100000000000001" customHeight="1">
      <c r="B582" s="10"/>
      <c r="C582" s="15"/>
      <c r="D582" s="16" t="s">
        <v>156</v>
      </c>
      <c r="E582" s="17" t="s">
        <v>157</v>
      </c>
      <c r="F582" s="18">
        <v>3508</v>
      </c>
      <c r="G582" s="19">
        <v>3507.86</v>
      </c>
      <c r="H582" s="26">
        <f t="shared" si="21"/>
        <v>0.99996009122006846</v>
      </c>
      <c r="I582" s="31"/>
    </row>
    <row r="583" spans="2:9" ht="56.25">
      <c r="B583" s="10"/>
      <c r="C583" s="11" t="s">
        <v>351</v>
      </c>
      <c r="D583" s="12"/>
      <c r="E583" s="13" t="s">
        <v>14</v>
      </c>
      <c r="F583" s="14">
        <f>F584+F586+F590+F593+F598+F603+F606+F608+F611+F616+F618+F621+F624+F629+F631+F635+F637+F639+F641</f>
        <v>344442</v>
      </c>
      <c r="G583" s="14">
        <f>G584+G586+G590+G593+G598+G603+G606+G608+G611+G616+G618+G621+G624+G629+G631+G635+G637+G639+G641</f>
        <v>334336.00999999995</v>
      </c>
      <c r="H583" s="25">
        <f t="shared" si="21"/>
        <v>0.97065982081163138</v>
      </c>
      <c r="I583" s="35" t="s">
        <v>493</v>
      </c>
    </row>
    <row r="584" spans="2:9" ht="17.100000000000001" customHeight="1">
      <c r="B584" s="10"/>
      <c r="C584" s="15"/>
      <c r="D584" s="16" t="s">
        <v>352</v>
      </c>
      <c r="E584" s="17" t="s">
        <v>305</v>
      </c>
      <c r="F584" s="18">
        <f>F585</f>
        <v>28683</v>
      </c>
      <c r="G584" s="18">
        <f>G585</f>
        <v>27793.48</v>
      </c>
      <c r="H584" s="26">
        <f t="shared" si="21"/>
        <v>0.96898790224174591</v>
      </c>
      <c r="I584" s="31"/>
    </row>
    <row r="585" spans="2:9" ht="17.100000000000001" hidden="1" customHeight="1">
      <c r="B585" s="10"/>
      <c r="C585" s="15"/>
      <c r="D585" s="10"/>
      <c r="E585" s="17" t="s">
        <v>353</v>
      </c>
      <c r="F585" s="18">
        <v>28683</v>
      </c>
      <c r="G585" s="19">
        <v>27793.48</v>
      </c>
      <c r="H585" s="26">
        <f t="shared" si="21"/>
        <v>0.96898790224174591</v>
      </c>
      <c r="I585" s="31"/>
    </row>
    <row r="586" spans="2:9" ht="17.100000000000001" customHeight="1">
      <c r="B586" s="10"/>
      <c r="C586" s="15"/>
      <c r="D586" s="16" t="s">
        <v>30</v>
      </c>
      <c r="E586" s="17" t="s">
        <v>31</v>
      </c>
      <c r="F586" s="18">
        <f>SUM(F587:F589)</f>
        <v>39152</v>
      </c>
      <c r="G586" s="18">
        <f>SUM(G587:G589)</f>
        <v>38730.879999999997</v>
      </c>
      <c r="H586" s="26">
        <f t="shared" si="21"/>
        <v>0.98924397221087035</v>
      </c>
      <c r="I586" s="31"/>
    </row>
    <row r="587" spans="2:9" ht="17.100000000000001" hidden="1" customHeight="1">
      <c r="B587" s="10"/>
      <c r="C587" s="15"/>
      <c r="D587" s="10"/>
      <c r="E587" s="17" t="s">
        <v>354</v>
      </c>
      <c r="F587" s="18">
        <v>14000</v>
      </c>
      <c r="G587" s="19">
        <v>14000</v>
      </c>
      <c r="H587" s="26">
        <f t="shared" si="21"/>
        <v>1</v>
      </c>
      <c r="I587" s="31"/>
    </row>
    <row r="588" spans="2:9" ht="17.100000000000001" hidden="1" customHeight="1">
      <c r="B588" s="10"/>
      <c r="C588" s="15"/>
      <c r="D588" s="10"/>
      <c r="E588" s="17" t="s">
        <v>355</v>
      </c>
      <c r="F588" s="18">
        <v>17800</v>
      </c>
      <c r="G588" s="19">
        <v>17800</v>
      </c>
      <c r="H588" s="26">
        <f t="shared" si="21"/>
        <v>1</v>
      </c>
      <c r="I588" s="31"/>
    </row>
    <row r="589" spans="2:9" ht="17.100000000000001" hidden="1" customHeight="1">
      <c r="B589" s="10"/>
      <c r="C589" s="15"/>
      <c r="D589" s="10"/>
      <c r="E589" s="17" t="s">
        <v>356</v>
      </c>
      <c r="F589" s="18">
        <v>7352</v>
      </c>
      <c r="G589" s="19">
        <v>6930.88</v>
      </c>
      <c r="H589" s="26">
        <f t="shared" si="21"/>
        <v>0.94272034820457018</v>
      </c>
      <c r="I589" s="31"/>
    </row>
    <row r="590" spans="2:9" ht="17.100000000000001" customHeight="1">
      <c r="B590" s="10"/>
      <c r="C590" s="15"/>
      <c r="D590" s="16" t="s">
        <v>357</v>
      </c>
      <c r="E590" s="17" t="s">
        <v>162</v>
      </c>
      <c r="F590" s="18">
        <f>SUM(F591:F592)</f>
        <v>2618</v>
      </c>
      <c r="G590" s="18">
        <f>SUM(G591:G592)</f>
        <v>2618</v>
      </c>
      <c r="H590" s="26">
        <f t="shared" si="21"/>
        <v>1</v>
      </c>
      <c r="I590" s="31"/>
    </row>
    <row r="591" spans="2:9" ht="17.100000000000001" hidden="1" customHeight="1">
      <c r="B591" s="10"/>
      <c r="C591" s="15"/>
      <c r="D591" s="10"/>
      <c r="E591" s="17" t="s">
        <v>354</v>
      </c>
      <c r="F591" s="18">
        <v>1190</v>
      </c>
      <c r="G591" s="19">
        <v>1190</v>
      </c>
      <c r="H591" s="26">
        <f t="shared" si="21"/>
        <v>1</v>
      </c>
      <c r="I591" s="31"/>
    </row>
    <row r="592" spans="2:9" ht="16.7" hidden="1" customHeight="1">
      <c r="B592" s="10"/>
      <c r="C592" s="15"/>
      <c r="D592" s="10"/>
      <c r="E592" s="17" t="s">
        <v>355</v>
      </c>
      <c r="F592" s="18">
        <v>1428</v>
      </c>
      <c r="G592" s="19">
        <v>1428</v>
      </c>
      <c r="H592" s="26">
        <f t="shared" si="21"/>
        <v>1</v>
      </c>
      <c r="I592" s="31"/>
    </row>
    <row r="593" spans="2:9" ht="17.100000000000001" customHeight="1">
      <c r="B593" s="10"/>
      <c r="C593" s="15"/>
      <c r="D593" s="16" t="s">
        <v>39</v>
      </c>
      <c r="E593" s="17" t="s">
        <v>40</v>
      </c>
      <c r="F593" s="18">
        <f>SUM(F594:F597)</f>
        <v>11286</v>
      </c>
      <c r="G593" s="18">
        <f>SUM(G594:G597)</f>
        <v>11221.52</v>
      </c>
      <c r="H593" s="26">
        <f t="shared" si="21"/>
        <v>0.99428672691830589</v>
      </c>
      <c r="I593" s="31"/>
    </row>
    <row r="594" spans="2:9" ht="17.100000000000001" hidden="1" customHeight="1">
      <c r="B594" s="10"/>
      <c r="C594" s="15"/>
      <c r="D594" s="10"/>
      <c r="E594" s="17" t="s">
        <v>354</v>
      </c>
      <c r="F594" s="18">
        <v>2566</v>
      </c>
      <c r="G594" s="19">
        <v>2566.0100000000002</v>
      </c>
      <c r="H594" s="26">
        <f t="shared" si="21"/>
        <v>1.0000038971161342</v>
      </c>
      <c r="I594" s="31"/>
    </row>
    <row r="595" spans="2:9" ht="17.100000000000001" hidden="1" customHeight="1">
      <c r="B595" s="10"/>
      <c r="C595" s="15"/>
      <c r="D595" s="10"/>
      <c r="E595" s="17" t="s">
        <v>355</v>
      </c>
      <c r="F595" s="18">
        <v>2940</v>
      </c>
      <c r="G595" s="19">
        <v>2939.96</v>
      </c>
      <c r="H595" s="26">
        <f t="shared" si="21"/>
        <v>0.99998639455782312</v>
      </c>
      <c r="I595" s="31"/>
    </row>
    <row r="596" spans="2:9" ht="17.100000000000001" hidden="1" customHeight="1">
      <c r="B596" s="10"/>
      <c r="C596" s="15"/>
      <c r="D596" s="10"/>
      <c r="E596" s="17" t="s">
        <v>358</v>
      </c>
      <c r="F596" s="18">
        <v>4656</v>
      </c>
      <c r="G596" s="19">
        <v>4655.8100000000004</v>
      </c>
      <c r="H596" s="26">
        <f t="shared" si="21"/>
        <v>0.99995919243986264</v>
      </c>
      <c r="I596" s="31"/>
    </row>
    <row r="597" spans="2:9" ht="17.100000000000001" hidden="1" customHeight="1">
      <c r="B597" s="10"/>
      <c r="C597" s="15"/>
      <c r="D597" s="10"/>
      <c r="E597" s="17" t="s">
        <v>359</v>
      </c>
      <c r="F597" s="18">
        <v>1124</v>
      </c>
      <c r="G597" s="19">
        <v>1059.74</v>
      </c>
      <c r="H597" s="26">
        <f t="shared" si="21"/>
        <v>0.94282918149466188</v>
      </c>
      <c r="I597" s="31"/>
    </row>
    <row r="598" spans="2:9" ht="17.100000000000001" customHeight="1">
      <c r="B598" s="10"/>
      <c r="C598" s="15"/>
      <c r="D598" s="16" t="s">
        <v>45</v>
      </c>
      <c r="E598" s="17" t="s">
        <v>46</v>
      </c>
      <c r="F598" s="18">
        <f>SUM(F599:F602)</f>
        <v>1808</v>
      </c>
      <c r="G598" s="18">
        <f>SUM(G599:G602)</f>
        <v>1740.92</v>
      </c>
      <c r="H598" s="26">
        <f t="shared" si="21"/>
        <v>0.96289823008849562</v>
      </c>
      <c r="I598" s="31"/>
    </row>
    <row r="599" spans="2:9" ht="17.100000000000001" hidden="1" customHeight="1">
      <c r="B599" s="10"/>
      <c r="C599" s="15"/>
      <c r="D599" s="10"/>
      <c r="E599" s="17" t="s">
        <v>354</v>
      </c>
      <c r="F599" s="18">
        <v>411</v>
      </c>
      <c r="G599" s="19">
        <v>411.17</v>
      </c>
      <c r="H599" s="26">
        <f t="shared" si="21"/>
        <v>1.0004136253041362</v>
      </c>
      <c r="I599" s="31"/>
    </row>
    <row r="600" spans="2:9" ht="16.7" hidden="1" customHeight="1">
      <c r="B600" s="10"/>
      <c r="C600" s="15"/>
      <c r="D600" s="10"/>
      <c r="E600" s="17" t="s">
        <v>355</v>
      </c>
      <c r="F600" s="18">
        <v>471</v>
      </c>
      <c r="G600" s="19">
        <v>458.84</v>
      </c>
      <c r="H600" s="26">
        <f t="shared" si="21"/>
        <v>0.97418259023354559</v>
      </c>
      <c r="I600" s="31"/>
    </row>
    <row r="601" spans="2:9" ht="17.100000000000001" hidden="1" customHeight="1">
      <c r="B601" s="10"/>
      <c r="C601" s="15"/>
      <c r="D601" s="10"/>
      <c r="E601" s="17" t="s">
        <v>358</v>
      </c>
      <c r="F601" s="18">
        <v>746</v>
      </c>
      <c r="G601" s="19">
        <v>746.03</v>
      </c>
      <c r="H601" s="26">
        <f t="shared" si="21"/>
        <v>1.0000402144772118</v>
      </c>
      <c r="I601" s="31"/>
    </row>
    <row r="602" spans="2:9" ht="17.100000000000001" hidden="1" customHeight="1">
      <c r="B602" s="10"/>
      <c r="C602" s="15"/>
      <c r="D602" s="10"/>
      <c r="E602" s="17" t="s">
        <v>359</v>
      </c>
      <c r="F602" s="18">
        <v>180</v>
      </c>
      <c r="G602" s="19">
        <v>124.88</v>
      </c>
      <c r="H602" s="26">
        <f t="shared" si="21"/>
        <v>0.69377777777777772</v>
      </c>
      <c r="I602" s="31"/>
    </row>
    <row r="603" spans="2:9" ht="17.100000000000001" customHeight="1">
      <c r="B603" s="10"/>
      <c r="C603" s="15"/>
      <c r="D603" s="16" t="s">
        <v>48</v>
      </c>
      <c r="E603" s="17" t="s">
        <v>49</v>
      </c>
      <c r="F603" s="18">
        <f>F604+F605</f>
        <v>47050</v>
      </c>
      <c r="G603" s="18">
        <f>G604+G605</f>
        <v>47050</v>
      </c>
      <c r="H603" s="26">
        <f t="shared" si="21"/>
        <v>1</v>
      </c>
      <c r="I603" s="31"/>
    </row>
    <row r="604" spans="2:9" ht="17.100000000000001" hidden="1" customHeight="1">
      <c r="B604" s="10"/>
      <c r="C604" s="15"/>
      <c r="D604" s="10"/>
      <c r="E604" s="17" t="s">
        <v>354</v>
      </c>
      <c r="F604" s="18">
        <v>16600</v>
      </c>
      <c r="G604" s="19">
        <v>16600</v>
      </c>
      <c r="H604" s="26">
        <f t="shared" ref="H604:H613" si="22">G604/F604</f>
        <v>1</v>
      </c>
      <c r="I604" s="31"/>
    </row>
    <row r="605" spans="2:9" ht="17.100000000000001" hidden="1" customHeight="1">
      <c r="B605" s="10"/>
      <c r="C605" s="15"/>
      <c r="D605" s="10"/>
      <c r="E605" s="17" t="s">
        <v>360</v>
      </c>
      <c r="F605" s="18">
        <v>30450</v>
      </c>
      <c r="G605" s="19">
        <v>30450</v>
      </c>
      <c r="H605" s="26">
        <f t="shared" si="22"/>
        <v>1</v>
      </c>
      <c r="I605" s="31"/>
    </row>
    <row r="606" spans="2:9" ht="17.100000000000001" customHeight="1">
      <c r="B606" s="10"/>
      <c r="C606" s="15"/>
      <c r="D606" s="16" t="s">
        <v>185</v>
      </c>
      <c r="E606" s="17" t="s">
        <v>49</v>
      </c>
      <c r="F606" s="18">
        <f>F607</f>
        <v>6293</v>
      </c>
      <c r="G606" s="18">
        <f>G607</f>
        <v>6120</v>
      </c>
      <c r="H606" s="26">
        <f t="shared" si="22"/>
        <v>0.97250913713650089</v>
      </c>
      <c r="I606" s="31"/>
    </row>
    <row r="607" spans="2:9" ht="16.7" hidden="1" customHeight="1">
      <c r="B607" s="10"/>
      <c r="C607" s="15"/>
      <c r="D607" s="10"/>
      <c r="E607" s="17" t="s">
        <v>361</v>
      </c>
      <c r="F607" s="18">
        <v>6293</v>
      </c>
      <c r="G607" s="19">
        <v>6120</v>
      </c>
      <c r="H607" s="26">
        <f t="shared" si="22"/>
        <v>0.97250913713650089</v>
      </c>
      <c r="I607" s="31"/>
    </row>
    <row r="608" spans="2:9" ht="17.100000000000001" customHeight="1">
      <c r="B608" s="10"/>
      <c r="C608" s="15"/>
      <c r="D608" s="16" t="s">
        <v>55</v>
      </c>
      <c r="E608" s="17" t="s">
        <v>49</v>
      </c>
      <c r="F608" s="18">
        <f>SUM(F609:F610)</f>
        <v>1110</v>
      </c>
      <c r="G608" s="18">
        <f>SUM(G609:G610)</f>
        <v>1080</v>
      </c>
      <c r="H608" s="26">
        <f t="shared" si="22"/>
        <v>0.97297297297297303</v>
      </c>
      <c r="I608" s="31"/>
    </row>
    <row r="609" spans="2:9" ht="17.100000000000001" hidden="1" customHeight="1">
      <c r="B609" s="10"/>
      <c r="C609" s="15"/>
      <c r="D609" s="10"/>
      <c r="E609" s="17" t="s">
        <v>361</v>
      </c>
      <c r="F609" s="18">
        <v>740</v>
      </c>
      <c r="G609" s="19">
        <v>720</v>
      </c>
      <c r="H609" s="26">
        <f t="shared" si="22"/>
        <v>0.97297297297297303</v>
      </c>
      <c r="I609" s="31"/>
    </row>
    <row r="610" spans="2:9" ht="17.100000000000001" hidden="1" customHeight="1">
      <c r="B610" s="10"/>
      <c r="C610" s="15"/>
      <c r="D610" s="10"/>
      <c r="E610" s="17" t="s">
        <v>362</v>
      </c>
      <c r="F610" s="18">
        <v>370</v>
      </c>
      <c r="G610" s="19">
        <v>360</v>
      </c>
      <c r="H610" s="26">
        <f t="shared" si="22"/>
        <v>0.97297297297297303</v>
      </c>
      <c r="I610" s="31"/>
    </row>
    <row r="611" spans="2:9" ht="17.100000000000001" customHeight="1">
      <c r="B611" s="10"/>
      <c r="C611" s="15"/>
      <c r="D611" s="16" t="s">
        <v>56</v>
      </c>
      <c r="E611" s="17" t="s">
        <v>16</v>
      </c>
      <c r="F611" s="18">
        <f>SUM(F612:F615)</f>
        <v>20863</v>
      </c>
      <c r="G611" s="18">
        <f>SUM(G612:G615)</f>
        <v>20861.919999999998</v>
      </c>
      <c r="H611" s="26">
        <f t="shared" si="22"/>
        <v>0.99994823371518948</v>
      </c>
      <c r="I611" s="31"/>
    </row>
    <row r="612" spans="2:9" ht="17.100000000000001" hidden="1" customHeight="1">
      <c r="B612" s="10"/>
      <c r="C612" s="15"/>
      <c r="D612" s="10"/>
      <c r="E612" s="17" t="s">
        <v>354</v>
      </c>
      <c r="F612" s="18">
        <v>12928</v>
      </c>
      <c r="G612" s="19">
        <v>12927.92</v>
      </c>
      <c r="H612" s="26">
        <f t="shared" si="22"/>
        <v>0.99999381188118808</v>
      </c>
      <c r="I612" s="31"/>
    </row>
    <row r="613" spans="2:9" ht="17.100000000000001" hidden="1" customHeight="1">
      <c r="B613" s="10"/>
      <c r="C613" s="15"/>
      <c r="D613" s="10"/>
      <c r="E613" s="17" t="s">
        <v>360</v>
      </c>
      <c r="F613" s="18">
        <v>5345</v>
      </c>
      <c r="G613" s="19">
        <v>5344</v>
      </c>
      <c r="H613" s="26">
        <f t="shared" si="22"/>
        <v>0.99981290926099153</v>
      </c>
      <c r="I613" s="31"/>
    </row>
    <row r="614" spans="2:9" ht="16.7" hidden="1" customHeight="1">
      <c r="B614" s="10"/>
      <c r="C614" s="15"/>
      <c r="D614" s="10"/>
      <c r="E614" s="17" t="s">
        <v>363</v>
      </c>
      <c r="F614" s="18">
        <v>0</v>
      </c>
      <c r="G614" s="19">
        <v>0</v>
      </c>
      <c r="H614" s="26">
        <v>0</v>
      </c>
      <c r="I614" s="31"/>
    </row>
    <row r="615" spans="2:9" ht="17.100000000000001" hidden="1" customHeight="1">
      <c r="B615" s="10"/>
      <c r="C615" s="15"/>
      <c r="D615" s="10"/>
      <c r="E615" s="17" t="s">
        <v>359</v>
      </c>
      <c r="F615" s="18">
        <v>2590</v>
      </c>
      <c r="G615" s="19">
        <v>2590</v>
      </c>
      <c r="H615" s="26">
        <f t="shared" ref="H615:H625" si="23">G615/F615</f>
        <v>1</v>
      </c>
      <c r="I615" s="31"/>
    </row>
    <row r="616" spans="2:9" ht="17.100000000000001" customHeight="1">
      <c r="B616" s="10"/>
      <c r="C616" s="15"/>
      <c r="D616" s="16" t="s">
        <v>186</v>
      </c>
      <c r="E616" s="17" t="s">
        <v>16</v>
      </c>
      <c r="F616" s="18">
        <f>F617</f>
        <v>1819</v>
      </c>
      <c r="G616" s="18">
        <f>G617</f>
        <v>1528.4</v>
      </c>
      <c r="H616" s="26">
        <f t="shared" si="23"/>
        <v>0.84024189114898296</v>
      </c>
      <c r="I616" s="31"/>
    </row>
    <row r="617" spans="2:9" ht="17.100000000000001" hidden="1" customHeight="1">
      <c r="B617" s="10"/>
      <c r="C617" s="15"/>
      <c r="D617" s="10"/>
      <c r="E617" s="17" t="s">
        <v>361</v>
      </c>
      <c r="F617" s="18">
        <v>1819</v>
      </c>
      <c r="G617" s="19">
        <v>1528.4</v>
      </c>
      <c r="H617" s="26">
        <f t="shared" si="23"/>
        <v>0.84024189114898296</v>
      </c>
      <c r="I617" s="31"/>
    </row>
    <row r="618" spans="2:9" ht="17.100000000000001" customHeight="1">
      <c r="B618" s="10"/>
      <c r="C618" s="15"/>
      <c r="D618" s="16" t="s">
        <v>59</v>
      </c>
      <c r="E618" s="17" t="s">
        <v>16</v>
      </c>
      <c r="F618" s="18">
        <f>SUM(F619:F620)</f>
        <v>321</v>
      </c>
      <c r="G618" s="18">
        <f>SUM(G619:G620)</f>
        <v>269.70999999999998</v>
      </c>
      <c r="H618" s="26">
        <f t="shared" si="23"/>
        <v>0.84021806853582548</v>
      </c>
      <c r="I618" s="31"/>
    </row>
    <row r="619" spans="2:9" ht="17.100000000000001" hidden="1" customHeight="1">
      <c r="B619" s="10"/>
      <c r="C619" s="15"/>
      <c r="D619" s="10"/>
      <c r="E619" s="17" t="s">
        <v>361</v>
      </c>
      <c r="F619" s="18">
        <v>214</v>
      </c>
      <c r="G619" s="19">
        <v>179.82</v>
      </c>
      <c r="H619" s="26">
        <f t="shared" si="23"/>
        <v>0.84028037383177567</v>
      </c>
      <c r="I619" s="31"/>
    </row>
    <row r="620" spans="2:9" ht="17.100000000000001" hidden="1" customHeight="1">
      <c r="B620" s="10"/>
      <c r="C620" s="15"/>
      <c r="D620" s="10"/>
      <c r="E620" s="17" t="s">
        <v>362</v>
      </c>
      <c r="F620" s="18">
        <v>107</v>
      </c>
      <c r="G620" s="19">
        <v>89.89</v>
      </c>
      <c r="H620" s="26">
        <f t="shared" si="23"/>
        <v>0.8400934579439252</v>
      </c>
      <c r="I620" s="31"/>
    </row>
    <row r="621" spans="2:9" ht="17.100000000000001" customHeight="1">
      <c r="B621" s="10"/>
      <c r="C621" s="15"/>
      <c r="D621" s="16" t="s">
        <v>364</v>
      </c>
      <c r="E621" s="17" t="s">
        <v>167</v>
      </c>
      <c r="F621" s="18">
        <f>F622+F623</f>
        <v>600</v>
      </c>
      <c r="G621" s="18">
        <f>G622+G623</f>
        <v>600</v>
      </c>
      <c r="H621" s="26">
        <f t="shared" si="23"/>
        <v>1</v>
      </c>
      <c r="I621" s="31"/>
    </row>
    <row r="622" spans="2:9" ht="16.7" hidden="1" customHeight="1">
      <c r="B622" s="10"/>
      <c r="C622" s="15"/>
      <c r="D622" s="10"/>
      <c r="E622" s="17" t="s">
        <v>354</v>
      </c>
      <c r="F622" s="18">
        <v>550</v>
      </c>
      <c r="G622" s="19">
        <v>550</v>
      </c>
      <c r="H622" s="26">
        <f t="shared" si="23"/>
        <v>1</v>
      </c>
      <c r="I622" s="31"/>
    </row>
    <row r="623" spans="2:9" ht="17.100000000000001" hidden="1" customHeight="1">
      <c r="B623" s="10"/>
      <c r="C623" s="15"/>
      <c r="D623" s="10"/>
      <c r="E623" s="17" t="s">
        <v>355</v>
      </c>
      <c r="F623" s="18">
        <v>50</v>
      </c>
      <c r="G623" s="19">
        <v>50</v>
      </c>
      <c r="H623" s="26">
        <f t="shared" si="23"/>
        <v>1</v>
      </c>
      <c r="I623" s="31"/>
    </row>
    <row r="624" spans="2:9" ht="17.100000000000001" customHeight="1">
      <c r="B624" s="10"/>
      <c r="C624" s="15"/>
      <c r="D624" s="16" t="s">
        <v>66</v>
      </c>
      <c r="E624" s="17" t="s">
        <v>67</v>
      </c>
      <c r="F624" s="18">
        <f>SUM(F625:F628)</f>
        <v>106742</v>
      </c>
      <c r="G624" s="18">
        <f>SUM(G625:G628)</f>
        <v>100088.8</v>
      </c>
      <c r="H624" s="26">
        <f t="shared" si="23"/>
        <v>0.93767027037155015</v>
      </c>
      <c r="I624" s="31"/>
    </row>
    <row r="625" spans="2:9" ht="17.100000000000001" hidden="1" customHeight="1">
      <c r="B625" s="10"/>
      <c r="C625" s="15"/>
      <c r="D625" s="10"/>
      <c r="E625" s="17" t="s">
        <v>354</v>
      </c>
      <c r="F625" s="18">
        <v>99438</v>
      </c>
      <c r="G625" s="19">
        <v>92785.2</v>
      </c>
      <c r="H625" s="26">
        <f t="shared" si="23"/>
        <v>0.93309599951728717</v>
      </c>
      <c r="I625" s="31"/>
    </row>
    <row r="626" spans="2:9" ht="17.100000000000001" hidden="1" customHeight="1">
      <c r="B626" s="10"/>
      <c r="C626" s="15"/>
      <c r="D626" s="10"/>
      <c r="E626" s="17" t="s">
        <v>365</v>
      </c>
      <c r="F626" s="18" t="s">
        <v>69</v>
      </c>
      <c r="G626" s="19">
        <v>0</v>
      </c>
      <c r="H626" s="26">
        <v>0</v>
      </c>
      <c r="I626" s="31"/>
    </row>
    <row r="627" spans="2:9" ht="17.100000000000001" hidden="1" customHeight="1">
      <c r="B627" s="10"/>
      <c r="C627" s="15"/>
      <c r="D627" s="10"/>
      <c r="E627" s="17" t="s">
        <v>356</v>
      </c>
      <c r="F627" s="18">
        <v>674</v>
      </c>
      <c r="G627" s="19">
        <v>673.6</v>
      </c>
      <c r="H627" s="26">
        <f t="shared" ref="H627:H657" si="24">G627/F627</f>
        <v>0.99940652818991105</v>
      </c>
      <c r="I627" s="31"/>
    </row>
    <row r="628" spans="2:9" ht="17.100000000000001" hidden="1" customHeight="1">
      <c r="B628" s="10"/>
      <c r="C628" s="15"/>
      <c r="D628" s="10"/>
      <c r="E628" s="17" t="s">
        <v>366</v>
      </c>
      <c r="F628" s="18">
        <v>6630</v>
      </c>
      <c r="G628" s="19">
        <v>6630</v>
      </c>
      <c r="H628" s="26">
        <f t="shared" si="24"/>
        <v>1</v>
      </c>
      <c r="I628" s="31"/>
    </row>
    <row r="629" spans="2:9" ht="16.7" customHeight="1">
      <c r="B629" s="10"/>
      <c r="C629" s="15"/>
      <c r="D629" s="16" t="s">
        <v>187</v>
      </c>
      <c r="E629" s="17" t="s">
        <v>67</v>
      </c>
      <c r="F629" s="18">
        <f>F630</f>
        <v>52471</v>
      </c>
      <c r="G629" s="18">
        <f>G630</f>
        <v>51542.37</v>
      </c>
      <c r="H629" s="26">
        <f t="shared" si="24"/>
        <v>0.98230203350422141</v>
      </c>
      <c r="I629" s="31"/>
    </row>
    <row r="630" spans="2:9" ht="17.100000000000001" hidden="1" customHeight="1">
      <c r="B630" s="10"/>
      <c r="C630" s="15"/>
      <c r="D630" s="10"/>
      <c r="E630" s="17" t="s">
        <v>361</v>
      </c>
      <c r="F630" s="18">
        <v>52471</v>
      </c>
      <c r="G630" s="19">
        <v>51542.37</v>
      </c>
      <c r="H630" s="26">
        <f t="shared" si="24"/>
        <v>0.98230203350422141</v>
      </c>
      <c r="I630" s="31"/>
    </row>
    <row r="631" spans="2:9" ht="17.100000000000001" customHeight="1">
      <c r="B631" s="10"/>
      <c r="C631" s="15"/>
      <c r="D631" s="16" t="s">
        <v>75</v>
      </c>
      <c r="E631" s="17" t="s">
        <v>67</v>
      </c>
      <c r="F631" s="18">
        <f>SUM(F632:F634)</f>
        <v>21553</v>
      </c>
      <c r="G631" s="18">
        <f>SUM(G632:G634)</f>
        <v>21133.45</v>
      </c>
      <c r="H631" s="26">
        <f t="shared" si="24"/>
        <v>0.98053403238528281</v>
      </c>
      <c r="I631" s="31"/>
    </row>
    <row r="632" spans="2:9" ht="17.100000000000001" hidden="1" customHeight="1">
      <c r="B632" s="10"/>
      <c r="C632" s="15"/>
      <c r="D632" s="10"/>
      <c r="E632" s="17" t="s">
        <v>361</v>
      </c>
      <c r="F632" s="18">
        <v>6173</v>
      </c>
      <c r="G632" s="19">
        <v>6063.81</v>
      </c>
      <c r="H632" s="26">
        <f t="shared" si="24"/>
        <v>0.98231167989632273</v>
      </c>
      <c r="I632" s="31"/>
    </row>
    <row r="633" spans="2:9" ht="17.100000000000001" hidden="1" customHeight="1">
      <c r="B633" s="10"/>
      <c r="C633" s="15"/>
      <c r="D633" s="10"/>
      <c r="E633" s="17" t="s">
        <v>362</v>
      </c>
      <c r="F633" s="18">
        <v>3087</v>
      </c>
      <c r="G633" s="19">
        <v>3031.9</v>
      </c>
      <c r="H633" s="26">
        <f t="shared" si="24"/>
        <v>0.98215095562034338</v>
      </c>
      <c r="I633" s="31"/>
    </row>
    <row r="634" spans="2:9" ht="17.100000000000001" hidden="1" customHeight="1">
      <c r="B634" s="10"/>
      <c r="C634" s="15"/>
      <c r="D634" s="10"/>
      <c r="E634" s="17" t="s">
        <v>367</v>
      </c>
      <c r="F634" s="18">
        <v>12293</v>
      </c>
      <c r="G634" s="19">
        <v>12037.74</v>
      </c>
      <c r="H634" s="26">
        <f t="shared" si="24"/>
        <v>0.9792353371837631</v>
      </c>
      <c r="I634" s="31"/>
    </row>
    <row r="635" spans="2:9" ht="17.100000000000001" customHeight="1">
      <c r="B635" s="10"/>
      <c r="C635" s="15"/>
      <c r="D635" s="16" t="s">
        <v>76</v>
      </c>
      <c r="E635" s="17" t="s">
        <v>77</v>
      </c>
      <c r="F635" s="18">
        <f>F636</f>
        <v>98</v>
      </c>
      <c r="G635" s="18">
        <f>G636</f>
        <v>97.8</v>
      </c>
      <c r="H635" s="26">
        <f t="shared" si="24"/>
        <v>0.99795918367346936</v>
      </c>
      <c r="I635" s="31"/>
    </row>
    <row r="636" spans="2:9" ht="16.7" hidden="1" customHeight="1">
      <c r="B636" s="10"/>
      <c r="C636" s="15"/>
      <c r="D636" s="10"/>
      <c r="E636" s="17" t="s">
        <v>57</v>
      </c>
      <c r="F636" s="18">
        <v>98</v>
      </c>
      <c r="G636" s="19">
        <v>97.8</v>
      </c>
      <c r="H636" s="26">
        <f t="shared" si="24"/>
        <v>0.99795918367346936</v>
      </c>
      <c r="I636" s="31"/>
    </row>
    <row r="637" spans="2:9" ht="22.5" customHeight="1">
      <c r="B637" s="10"/>
      <c r="C637" s="15"/>
      <c r="D637" s="16" t="s">
        <v>80</v>
      </c>
      <c r="E637" s="17" t="s">
        <v>81</v>
      </c>
      <c r="F637" s="18">
        <f>F638</f>
        <v>429</v>
      </c>
      <c r="G637" s="18">
        <f>G638</f>
        <v>429</v>
      </c>
      <c r="H637" s="26">
        <f t="shared" si="24"/>
        <v>1</v>
      </c>
      <c r="I637" s="31"/>
    </row>
    <row r="638" spans="2:9" ht="17.100000000000001" hidden="1" customHeight="1">
      <c r="B638" s="10"/>
      <c r="C638" s="15"/>
      <c r="D638" s="10"/>
      <c r="E638" s="17" t="s">
        <v>57</v>
      </c>
      <c r="F638" s="18">
        <v>429</v>
      </c>
      <c r="G638" s="19">
        <v>429</v>
      </c>
      <c r="H638" s="26">
        <f t="shared" si="24"/>
        <v>1</v>
      </c>
      <c r="I638" s="31"/>
    </row>
    <row r="639" spans="2:9" ht="17.100000000000001" customHeight="1">
      <c r="B639" s="10"/>
      <c r="C639" s="15"/>
      <c r="D639" s="16" t="s">
        <v>83</v>
      </c>
      <c r="E639" s="17" t="s">
        <v>84</v>
      </c>
      <c r="F639" s="18">
        <f>F640</f>
        <v>324</v>
      </c>
      <c r="G639" s="18">
        <f>G640</f>
        <v>207.28</v>
      </c>
      <c r="H639" s="26">
        <f t="shared" si="24"/>
        <v>0.63975308641975304</v>
      </c>
      <c r="I639" s="31"/>
    </row>
    <row r="640" spans="2:9" ht="16.7" hidden="1" customHeight="1">
      <c r="B640" s="10"/>
      <c r="C640" s="15"/>
      <c r="D640" s="10"/>
      <c r="E640" s="17" t="s">
        <v>368</v>
      </c>
      <c r="F640" s="18">
        <v>324</v>
      </c>
      <c r="G640" s="19">
        <v>207.28</v>
      </c>
      <c r="H640" s="26">
        <f t="shared" si="24"/>
        <v>0.63975308641975304</v>
      </c>
      <c r="I640" s="31"/>
    </row>
    <row r="641" spans="2:9" ht="17.100000000000001" customHeight="1">
      <c r="B641" s="10"/>
      <c r="C641" s="15"/>
      <c r="D641" s="16" t="s">
        <v>369</v>
      </c>
      <c r="E641" s="17" t="s">
        <v>173</v>
      </c>
      <c r="F641" s="18">
        <f>F642+F643</f>
        <v>1222</v>
      </c>
      <c r="G641" s="18">
        <f>G642+G643</f>
        <v>1222.48</v>
      </c>
      <c r="H641" s="26">
        <f t="shared" si="24"/>
        <v>1.0003927986906711</v>
      </c>
      <c r="I641" s="31"/>
    </row>
    <row r="642" spans="2:9" ht="17.100000000000001" hidden="1" customHeight="1">
      <c r="B642" s="10"/>
      <c r="C642" s="15"/>
      <c r="D642" s="10"/>
      <c r="E642" s="17" t="s">
        <v>354</v>
      </c>
      <c r="F642" s="18">
        <v>611</v>
      </c>
      <c r="G642" s="19">
        <v>611.24</v>
      </c>
      <c r="H642" s="26">
        <f t="shared" si="24"/>
        <v>1.0003927986906711</v>
      </c>
      <c r="I642" s="31"/>
    </row>
    <row r="643" spans="2:9" ht="17.100000000000001" hidden="1" customHeight="1">
      <c r="B643" s="10"/>
      <c r="C643" s="15"/>
      <c r="D643" s="10"/>
      <c r="E643" s="17" t="s">
        <v>355</v>
      </c>
      <c r="F643" s="18">
        <v>611</v>
      </c>
      <c r="G643" s="19">
        <v>611.24</v>
      </c>
      <c r="H643" s="26">
        <f t="shared" si="24"/>
        <v>1.0003927986906711</v>
      </c>
      <c r="I643" s="31"/>
    </row>
    <row r="644" spans="2:9" ht="17.100000000000001" customHeight="1">
      <c r="B644" s="6" t="s">
        <v>370</v>
      </c>
      <c r="C644" s="7"/>
      <c r="D644" s="6"/>
      <c r="E644" s="8" t="s">
        <v>371</v>
      </c>
      <c r="F644" s="9">
        <f>F645</f>
        <v>573126</v>
      </c>
      <c r="G644" s="9">
        <f>G645</f>
        <v>478882.66</v>
      </c>
      <c r="H644" s="24">
        <f t="shared" si="24"/>
        <v>0.83556261624843398</v>
      </c>
      <c r="I644" s="38"/>
    </row>
    <row r="645" spans="2:9" ht="17.100000000000001" customHeight="1">
      <c r="B645" s="10"/>
      <c r="C645" s="11" t="s">
        <v>372</v>
      </c>
      <c r="D645" s="12"/>
      <c r="E645" s="13" t="s">
        <v>373</v>
      </c>
      <c r="F645" s="14">
        <f>F646+F647</f>
        <v>573126</v>
      </c>
      <c r="G645" s="14">
        <f>G646+G647</f>
        <v>478882.66</v>
      </c>
      <c r="H645" s="25">
        <f t="shared" si="24"/>
        <v>0.83556261624843398</v>
      </c>
      <c r="I645" s="35"/>
    </row>
    <row r="646" spans="2:9" ht="17.100000000000001" customHeight="1">
      <c r="B646" s="10"/>
      <c r="C646" s="15"/>
      <c r="D646" s="16" t="s">
        <v>374</v>
      </c>
      <c r="E646" s="17" t="s">
        <v>375</v>
      </c>
      <c r="F646" s="18">
        <v>371646</v>
      </c>
      <c r="G646" s="19">
        <v>370730.66</v>
      </c>
      <c r="H646" s="26">
        <f t="shared" si="24"/>
        <v>0.99753706484127358</v>
      </c>
      <c r="I646" s="31"/>
    </row>
    <row r="647" spans="2:9" ht="17.100000000000001" customHeight="1">
      <c r="B647" s="10"/>
      <c r="C647" s="15"/>
      <c r="D647" s="16" t="s">
        <v>376</v>
      </c>
      <c r="E647" s="17" t="s">
        <v>377</v>
      </c>
      <c r="F647" s="18">
        <f>SUM(F648:F653)</f>
        <v>201480</v>
      </c>
      <c r="G647" s="18">
        <f>SUM(G648:G653)</f>
        <v>108152</v>
      </c>
      <c r="H647" s="26">
        <f t="shared" si="24"/>
        <v>0.5367877704983125</v>
      </c>
      <c r="I647" s="31"/>
    </row>
    <row r="648" spans="2:9" ht="17.100000000000001" customHeight="1">
      <c r="B648" s="10"/>
      <c r="C648" s="15"/>
      <c r="D648" s="10"/>
      <c r="E648" s="17" t="s">
        <v>246</v>
      </c>
      <c r="F648" s="18">
        <v>7000</v>
      </c>
      <c r="G648" s="19">
        <v>3906</v>
      </c>
      <c r="H648" s="26">
        <f t="shared" si="24"/>
        <v>0.55800000000000005</v>
      </c>
      <c r="I648" s="53" t="s">
        <v>494</v>
      </c>
    </row>
    <row r="649" spans="2:9" ht="17.100000000000001" customHeight="1">
      <c r="B649" s="10"/>
      <c r="C649" s="15"/>
      <c r="D649" s="10"/>
      <c r="E649" s="17" t="s">
        <v>378</v>
      </c>
      <c r="F649" s="18">
        <v>12750</v>
      </c>
      <c r="G649" s="19">
        <v>7680</v>
      </c>
      <c r="H649" s="26">
        <f t="shared" si="24"/>
        <v>0.60235294117647054</v>
      </c>
      <c r="I649" s="54"/>
    </row>
    <row r="650" spans="2:9" ht="17.100000000000001" customHeight="1">
      <c r="B650" s="10"/>
      <c r="C650" s="15"/>
      <c r="D650" s="10"/>
      <c r="E650" s="17" t="s">
        <v>248</v>
      </c>
      <c r="F650" s="18">
        <v>9480</v>
      </c>
      <c r="G650" s="19">
        <v>6236</v>
      </c>
      <c r="H650" s="26">
        <f t="shared" si="24"/>
        <v>0.65780590717299581</v>
      </c>
      <c r="I650" s="54"/>
    </row>
    <row r="651" spans="2:9" ht="17.100000000000001" customHeight="1">
      <c r="B651" s="10"/>
      <c r="C651" s="15"/>
      <c r="D651" s="10"/>
      <c r="E651" s="17" t="s">
        <v>379</v>
      </c>
      <c r="F651" s="18">
        <v>13950</v>
      </c>
      <c r="G651" s="19">
        <v>8990</v>
      </c>
      <c r="H651" s="26">
        <f t="shared" si="24"/>
        <v>0.64444444444444449</v>
      </c>
      <c r="I651" s="54"/>
    </row>
    <row r="652" spans="2:9" ht="17.100000000000001" customHeight="1">
      <c r="B652" s="10"/>
      <c r="C652" s="15"/>
      <c r="D652" s="10"/>
      <c r="E652" s="17" t="s">
        <v>380</v>
      </c>
      <c r="F652" s="18">
        <v>9300</v>
      </c>
      <c r="G652" s="19">
        <v>4340</v>
      </c>
      <c r="H652" s="26">
        <f t="shared" si="24"/>
        <v>0.46666666666666667</v>
      </c>
      <c r="I652" s="55"/>
    </row>
    <row r="653" spans="2:9" ht="45">
      <c r="B653" s="10"/>
      <c r="C653" s="15"/>
      <c r="D653" s="10"/>
      <c r="E653" s="17" t="s">
        <v>381</v>
      </c>
      <c r="F653" s="18">
        <v>149000</v>
      </c>
      <c r="G653" s="19">
        <v>77000</v>
      </c>
      <c r="H653" s="26">
        <f t="shared" si="24"/>
        <v>0.51677852348993292</v>
      </c>
      <c r="I653" s="31" t="s">
        <v>496</v>
      </c>
    </row>
    <row r="654" spans="2:9" ht="16.7" customHeight="1">
      <c r="B654" s="6" t="s">
        <v>382</v>
      </c>
      <c r="C654" s="7"/>
      <c r="D654" s="6"/>
      <c r="E654" s="8" t="s">
        <v>383</v>
      </c>
      <c r="F654" s="9">
        <f>F655+F658+F669+F682+F688</f>
        <v>3998105</v>
      </c>
      <c r="G654" s="9">
        <f>G655+G658+G669+G682+G688</f>
        <v>3898587.81</v>
      </c>
      <c r="H654" s="24">
        <f t="shared" si="24"/>
        <v>0.97510891034627656</v>
      </c>
      <c r="I654" s="38"/>
    </row>
    <row r="655" spans="2:9" ht="67.5">
      <c r="B655" s="10"/>
      <c r="C655" s="11" t="s">
        <v>384</v>
      </c>
      <c r="D655" s="12"/>
      <c r="E655" s="13" t="s">
        <v>385</v>
      </c>
      <c r="F655" s="14">
        <f>F656</f>
        <v>1818317</v>
      </c>
      <c r="G655" s="14">
        <f>G656</f>
        <v>1818316.04</v>
      </c>
      <c r="H655" s="25">
        <f t="shared" si="24"/>
        <v>0.99999947203925388</v>
      </c>
      <c r="I655" s="35" t="s">
        <v>497</v>
      </c>
    </row>
    <row r="656" spans="2:9" ht="17.100000000000001" customHeight="1">
      <c r="B656" s="10"/>
      <c r="C656" s="15"/>
      <c r="D656" s="16" t="s">
        <v>99</v>
      </c>
      <c r="E656" s="17" t="s">
        <v>67</v>
      </c>
      <c r="F656" s="18">
        <f>F657</f>
        <v>1818317</v>
      </c>
      <c r="G656" s="18">
        <f>G657</f>
        <v>1818316.04</v>
      </c>
      <c r="H656" s="26">
        <f t="shared" si="24"/>
        <v>0.99999947203925388</v>
      </c>
      <c r="I656" s="31"/>
    </row>
    <row r="657" spans="2:9" ht="17.100000000000001" customHeight="1">
      <c r="B657" s="10"/>
      <c r="C657" s="15"/>
      <c r="D657" s="10"/>
      <c r="E657" s="17" t="s">
        <v>386</v>
      </c>
      <c r="F657" s="18">
        <v>1818317</v>
      </c>
      <c r="G657" s="19">
        <v>1818316.04</v>
      </c>
      <c r="H657" s="26">
        <f t="shared" si="24"/>
        <v>0.99999947203925388</v>
      </c>
      <c r="I657" s="31"/>
    </row>
    <row r="658" spans="2:9" ht="104.25" customHeight="1">
      <c r="B658" s="10"/>
      <c r="C658" s="11" t="s">
        <v>387</v>
      </c>
      <c r="D658" s="12"/>
      <c r="E658" s="13" t="s">
        <v>388</v>
      </c>
      <c r="F658" s="14">
        <f>SUM(F659:F663)</f>
        <v>475776</v>
      </c>
      <c r="G658" s="14">
        <f>SUM(G659:G663)</f>
        <v>475758.11</v>
      </c>
      <c r="H658" s="25">
        <f t="shared" ref="H658:H678" si="25">G658/F658</f>
        <v>0.9999623982714555</v>
      </c>
      <c r="I658" s="35" t="s">
        <v>498</v>
      </c>
    </row>
    <row r="659" spans="2:9" ht="16.7" customHeight="1">
      <c r="B659" s="10"/>
      <c r="C659" s="15"/>
      <c r="D659" s="16" t="s">
        <v>129</v>
      </c>
      <c r="E659" s="17" t="s">
        <v>40</v>
      </c>
      <c r="F659" s="18">
        <v>756</v>
      </c>
      <c r="G659" s="19">
        <v>755.54</v>
      </c>
      <c r="H659" s="26">
        <f t="shared" si="25"/>
        <v>0.99939153439153439</v>
      </c>
      <c r="I659" s="31"/>
    </row>
    <row r="660" spans="2:9" ht="17.100000000000001" customHeight="1">
      <c r="B660" s="10"/>
      <c r="C660" s="15"/>
      <c r="D660" s="16" t="s">
        <v>130</v>
      </c>
      <c r="E660" s="17" t="s">
        <v>46</v>
      </c>
      <c r="F660" s="18">
        <v>59</v>
      </c>
      <c r="G660" s="19">
        <v>58.8</v>
      </c>
      <c r="H660" s="26">
        <f t="shared" si="25"/>
        <v>0.99661016949152537</v>
      </c>
      <c r="I660" s="31"/>
    </row>
    <row r="661" spans="2:9" ht="17.100000000000001" customHeight="1">
      <c r="B661" s="10"/>
      <c r="C661" s="15"/>
      <c r="D661" s="16" t="s">
        <v>118</v>
      </c>
      <c r="E661" s="17" t="s">
        <v>49</v>
      </c>
      <c r="F661" s="18">
        <v>5400</v>
      </c>
      <c r="G661" s="19">
        <v>5400</v>
      </c>
      <c r="H661" s="26">
        <f t="shared" si="25"/>
        <v>1</v>
      </c>
      <c r="I661" s="31"/>
    </row>
    <row r="662" spans="2:9" ht="17.100000000000001" customHeight="1">
      <c r="B662" s="10"/>
      <c r="C662" s="15"/>
      <c r="D662" s="16" t="s">
        <v>15</v>
      </c>
      <c r="E662" s="17" t="s">
        <v>16</v>
      </c>
      <c r="F662" s="18">
        <v>15696</v>
      </c>
      <c r="G662" s="19">
        <v>15690.51</v>
      </c>
      <c r="H662" s="26">
        <f t="shared" si="25"/>
        <v>0.99965022935779813</v>
      </c>
      <c r="I662" s="31"/>
    </row>
    <row r="663" spans="2:9" ht="16.7" customHeight="1">
      <c r="B663" s="10"/>
      <c r="C663" s="15"/>
      <c r="D663" s="16" t="s">
        <v>99</v>
      </c>
      <c r="E663" s="17" t="s">
        <v>67</v>
      </c>
      <c r="F663" s="18">
        <f>SUM(F664:F668)</f>
        <v>453865</v>
      </c>
      <c r="G663" s="18">
        <f>SUM(G664:G668)</f>
        <v>453853.26</v>
      </c>
      <c r="H663" s="26">
        <f t="shared" si="25"/>
        <v>0.9999741332775165</v>
      </c>
      <c r="I663" s="31"/>
    </row>
    <row r="664" spans="2:9" ht="17.100000000000001" customHeight="1">
      <c r="B664" s="10"/>
      <c r="C664" s="15"/>
      <c r="D664" s="10"/>
      <c r="E664" s="17" t="s">
        <v>389</v>
      </c>
      <c r="F664" s="18">
        <v>319720</v>
      </c>
      <c r="G664" s="19">
        <v>319716</v>
      </c>
      <c r="H664" s="26">
        <f t="shared" si="25"/>
        <v>0.99998748905292134</v>
      </c>
      <c r="I664" s="31"/>
    </row>
    <row r="665" spans="2:9" ht="17.100000000000001" customHeight="1">
      <c r="B665" s="10"/>
      <c r="C665" s="15"/>
      <c r="D665" s="10"/>
      <c r="E665" s="17" t="s">
        <v>390</v>
      </c>
      <c r="F665" s="18">
        <v>51000</v>
      </c>
      <c r="G665" s="19">
        <v>51000</v>
      </c>
      <c r="H665" s="26">
        <f t="shared" si="25"/>
        <v>1</v>
      </c>
      <c r="I665" s="31"/>
    </row>
    <row r="666" spans="2:9" ht="17.100000000000001" customHeight="1">
      <c r="B666" s="10"/>
      <c r="C666" s="15"/>
      <c r="D666" s="10"/>
      <c r="E666" s="17" t="s">
        <v>391</v>
      </c>
      <c r="F666" s="18">
        <v>30273</v>
      </c>
      <c r="G666" s="19">
        <v>30266.2</v>
      </c>
      <c r="H666" s="26">
        <f t="shared" si="25"/>
        <v>0.99977537739900246</v>
      </c>
      <c r="I666" s="31"/>
    </row>
    <row r="667" spans="2:9" ht="22.5" customHeight="1">
      <c r="B667" s="10"/>
      <c r="C667" s="15"/>
      <c r="D667" s="10"/>
      <c r="E667" s="17" t="s">
        <v>392</v>
      </c>
      <c r="F667" s="18">
        <v>2872</v>
      </c>
      <c r="G667" s="19">
        <v>2871.06</v>
      </c>
      <c r="H667" s="26">
        <f t="shared" si="25"/>
        <v>0.99967270194986069</v>
      </c>
      <c r="I667" s="31"/>
    </row>
    <row r="668" spans="2:9" ht="17.100000000000001" customHeight="1">
      <c r="B668" s="10"/>
      <c r="C668" s="15"/>
      <c r="D668" s="10"/>
      <c r="E668" s="17" t="s">
        <v>393</v>
      </c>
      <c r="F668" s="18">
        <v>50000</v>
      </c>
      <c r="G668" s="19">
        <v>50000</v>
      </c>
      <c r="H668" s="26">
        <f t="shared" si="25"/>
        <v>1</v>
      </c>
      <c r="I668" s="31"/>
    </row>
    <row r="669" spans="2:9" ht="79.5" customHeight="1">
      <c r="B669" s="10"/>
      <c r="C669" s="11" t="s">
        <v>394</v>
      </c>
      <c r="D669" s="12"/>
      <c r="E669" s="13" t="s">
        <v>395</v>
      </c>
      <c r="F669" s="14">
        <f>F670+F671+F674+F676+F678+F679</f>
        <v>582642</v>
      </c>
      <c r="G669" s="14">
        <f>G670+G671+G674+G676+G678+G679</f>
        <v>563559.46000000008</v>
      </c>
      <c r="H669" s="25">
        <f t="shared" si="25"/>
        <v>0.96724825879356457</v>
      </c>
      <c r="I669" s="35" t="s">
        <v>499</v>
      </c>
    </row>
    <row r="670" spans="2:9" ht="16.7" customHeight="1">
      <c r="B670" s="10"/>
      <c r="C670" s="15"/>
      <c r="D670" s="16" t="s">
        <v>160</v>
      </c>
      <c r="E670" s="17" t="s">
        <v>24</v>
      </c>
      <c r="F670" s="18">
        <v>673</v>
      </c>
      <c r="G670" s="19">
        <v>672.36</v>
      </c>
      <c r="H670" s="26">
        <f t="shared" si="25"/>
        <v>0.99904903417533431</v>
      </c>
      <c r="I670" s="31"/>
    </row>
    <row r="671" spans="2:9" ht="17.100000000000001" customHeight="1">
      <c r="B671" s="10"/>
      <c r="C671" s="15"/>
      <c r="D671" s="16" t="s">
        <v>15</v>
      </c>
      <c r="E671" s="17" t="s">
        <v>16</v>
      </c>
      <c r="F671" s="18">
        <f>SUM(F672:F673)</f>
        <v>11027</v>
      </c>
      <c r="G671" s="18">
        <f>SUM(G672:G673)</f>
        <v>11016.779999999999</v>
      </c>
      <c r="H671" s="26">
        <f t="shared" si="25"/>
        <v>0.9990731840029019</v>
      </c>
      <c r="I671" s="31"/>
    </row>
    <row r="672" spans="2:9" ht="17.100000000000001" customHeight="1">
      <c r="B672" s="10"/>
      <c r="C672" s="15"/>
      <c r="D672" s="10"/>
      <c r="E672" s="17" t="s">
        <v>396</v>
      </c>
      <c r="F672" s="18">
        <v>8858</v>
      </c>
      <c r="G672" s="19">
        <v>8848.14</v>
      </c>
      <c r="H672" s="26">
        <f t="shared" si="25"/>
        <v>0.99888688191465336</v>
      </c>
      <c r="I672" s="31"/>
    </row>
    <row r="673" spans="2:9" ht="35.25" customHeight="1">
      <c r="B673" s="10"/>
      <c r="C673" s="15"/>
      <c r="D673" s="10"/>
      <c r="E673" s="17" t="s">
        <v>397</v>
      </c>
      <c r="F673" s="18">
        <v>2169</v>
      </c>
      <c r="G673" s="19">
        <v>2168.64</v>
      </c>
      <c r="H673" s="26">
        <f t="shared" si="25"/>
        <v>0.99983402489626549</v>
      </c>
      <c r="I673" s="31" t="s">
        <v>501</v>
      </c>
    </row>
    <row r="674" spans="2:9" ht="17.100000000000001" customHeight="1">
      <c r="B674" s="10"/>
      <c r="C674" s="15"/>
      <c r="D674" s="16" t="s">
        <v>186</v>
      </c>
      <c r="E674" s="17" t="s">
        <v>16</v>
      </c>
      <c r="F674" s="18">
        <f>F675</f>
        <v>117417</v>
      </c>
      <c r="G674" s="18">
        <f>G675</f>
        <v>117417</v>
      </c>
      <c r="H674" s="26">
        <f t="shared" si="25"/>
        <v>1</v>
      </c>
      <c r="I674" s="53" t="s">
        <v>500</v>
      </c>
    </row>
    <row r="675" spans="2:9" ht="22.5" customHeight="1">
      <c r="B675" s="10"/>
      <c r="C675" s="15"/>
      <c r="D675" s="10"/>
      <c r="E675" s="17" t="s">
        <v>398</v>
      </c>
      <c r="F675" s="18">
        <v>117417</v>
      </c>
      <c r="G675" s="19">
        <v>117417</v>
      </c>
      <c r="H675" s="26">
        <f t="shared" si="25"/>
        <v>1</v>
      </c>
      <c r="I675" s="54"/>
    </row>
    <row r="676" spans="2:9" ht="17.100000000000001" customHeight="1">
      <c r="B676" s="10"/>
      <c r="C676" s="15"/>
      <c r="D676" s="16" t="s">
        <v>59</v>
      </c>
      <c r="E676" s="17" t="s">
        <v>16</v>
      </c>
      <c r="F676" s="18">
        <f>F677</f>
        <v>22015</v>
      </c>
      <c r="G676" s="18">
        <f>G677</f>
        <v>21105.11</v>
      </c>
      <c r="H676" s="26">
        <f t="shared" si="25"/>
        <v>0.95866954349307298</v>
      </c>
      <c r="I676" s="54"/>
    </row>
    <row r="677" spans="2:9" ht="22.5" customHeight="1">
      <c r="B677" s="10"/>
      <c r="C677" s="15"/>
      <c r="D677" s="10"/>
      <c r="E677" s="17" t="s">
        <v>398</v>
      </c>
      <c r="F677" s="18">
        <v>22015</v>
      </c>
      <c r="G677" s="19">
        <v>21105.11</v>
      </c>
      <c r="H677" s="26">
        <f t="shared" si="25"/>
        <v>0.95866954349307298</v>
      </c>
      <c r="I677" s="55"/>
    </row>
    <row r="678" spans="2:9" ht="17.100000000000001" customHeight="1">
      <c r="B678" s="10"/>
      <c r="C678" s="15"/>
      <c r="D678" s="16" t="s">
        <v>165</v>
      </c>
      <c r="E678" s="17" t="s">
        <v>63</v>
      </c>
      <c r="F678" s="18">
        <v>131</v>
      </c>
      <c r="G678" s="19">
        <v>130.41999999999999</v>
      </c>
      <c r="H678" s="26">
        <f t="shared" si="25"/>
        <v>0.99557251908396938</v>
      </c>
      <c r="I678" s="31"/>
    </row>
    <row r="679" spans="2:9" ht="17.100000000000001" customHeight="1">
      <c r="B679" s="10"/>
      <c r="C679" s="15"/>
      <c r="D679" s="16" t="s">
        <v>99</v>
      </c>
      <c r="E679" s="17" t="s">
        <v>67</v>
      </c>
      <c r="F679" s="18">
        <f>F680+F681</f>
        <v>431379</v>
      </c>
      <c r="G679" s="18">
        <f>G680+G681</f>
        <v>413217.79000000004</v>
      </c>
      <c r="H679" s="26">
        <f t="shared" ref="H679:H702" si="26">G679/F679</f>
        <v>0.95789964277352402</v>
      </c>
      <c r="I679" s="31"/>
    </row>
    <row r="680" spans="2:9" ht="17.100000000000001" customHeight="1">
      <c r="B680" s="10"/>
      <c r="C680" s="15"/>
      <c r="D680" s="10"/>
      <c r="E680" s="17" t="s">
        <v>389</v>
      </c>
      <c r="F680" s="18">
        <v>420000</v>
      </c>
      <c r="G680" s="19">
        <v>405999.95</v>
      </c>
      <c r="H680" s="26">
        <f t="shared" si="26"/>
        <v>0.96666654761904769</v>
      </c>
      <c r="I680" s="31"/>
    </row>
    <row r="681" spans="2:9" ht="16.7" customHeight="1">
      <c r="B681" s="10"/>
      <c r="C681" s="15"/>
      <c r="D681" s="10"/>
      <c r="E681" s="17" t="s">
        <v>150</v>
      </c>
      <c r="F681" s="18">
        <v>11379</v>
      </c>
      <c r="G681" s="19">
        <v>7217.84</v>
      </c>
      <c r="H681" s="26">
        <f t="shared" si="26"/>
        <v>0.63431232973020479</v>
      </c>
      <c r="I681" s="31"/>
    </row>
    <row r="682" spans="2:9" ht="33.75">
      <c r="B682" s="10"/>
      <c r="C682" s="11" t="s">
        <v>399</v>
      </c>
      <c r="D682" s="12"/>
      <c r="E682" s="13" t="s">
        <v>400</v>
      </c>
      <c r="F682" s="14">
        <f>F683+F684+F685</f>
        <v>1033766</v>
      </c>
      <c r="G682" s="14">
        <f>G683+G684+G685</f>
        <v>966433.29</v>
      </c>
      <c r="H682" s="25">
        <f t="shared" si="26"/>
        <v>0.93486658489445396</v>
      </c>
      <c r="I682" s="35" t="s">
        <v>502</v>
      </c>
    </row>
    <row r="683" spans="2:9" ht="17.100000000000001" customHeight="1">
      <c r="B683" s="10"/>
      <c r="C683" s="15"/>
      <c r="D683" s="16" t="s">
        <v>15</v>
      </c>
      <c r="E683" s="17" t="s">
        <v>16</v>
      </c>
      <c r="F683" s="18">
        <v>15000</v>
      </c>
      <c r="G683" s="19">
        <v>14708.68</v>
      </c>
      <c r="H683" s="26">
        <f t="shared" si="26"/>
        <v>0.98057866666666671</v>
      </c>
      <c r="I683" s="31"/>
    </row>
    <row r="684" spans="2:9" ht="17.100000000000001" customHeight="1">
      <c r="B684" s="10"/>
      <c r="C684" s="15"/>
      <c r="D684" s="16" t="s">
        <v>165</v>
      </c>
      <c r="E684" s="17" t="s">
        <v>63</v>
      </c>
      <c r="F684" s="18">
        <v>810340</v>
      </c>
      <c r="G684" s="19">
        <v>753920.44</v>
      </c>
      <c r="H684" s="26">
        <f t="shared" si="26"/>
        <v>0.93037544734309052</v>
      </c>
      <c r="I684" s="31"/>
    </row>
    <row r="685" spans="2:9" ht="17.100000000000001" customHeight="1">
      <c r="B685" s="10"/>
      <c r="C685" s="15"/>
      <c r="D685" s="16" t="s">
        <v>99</v>
      </c>
      <c r="E685" s="17" t="s">
        <v>67</v>
      </c>
      <c r="F685" s="18">
        <f>SUM(F686:F687)</f>
        <v>208426</v>
      </c>
      <c r="G685" s="18">
        <f>SUM(G686:G687)</f>
        <v>197804.17</v>
      </c>
      <c r="H685" s="26">
        <f t="shared" si="26"/>
        <v>0.9490378839492194</v>
      </c>
      <c r="I685" s="31"/>
    </row>
    <row r="686" spans="2:9" ht="17.100000000000001" hidden="1" customHeight="1">
      <c r="B686" s="10"/>
      <c r="C686" s="15"/>
      <c r="D686" s="10"/>
      <c r="E686" s="17" t="s">
        <v>401</v>
      </c>
      <c r="F686" s="18">
        <v>190440</v>
      </c>
      <c r="G686" s="19">
        <v>190440</v>
      </c>
      <c r="H686" s="26">
        <f t="shared" si="26"/>
        <v>1</v>
      </c>
      <c r="I686" s="31"/>
    </row>
    <row r="687" spans="2:9" ht="17.100000000000001" hidden="1" customHeight="1">
      <c r="B687" s="10"/>
      <c r="C687" s="15"/>
      <c r="D687" s="10"/>
      <c r="E687" s="17" t="s">
        <v>150</v>
      </c>
      <c r="F687" s="18">
        <v>17986</v>
      </c>
      <c r="G687" s="19">
        <v>7364.17</v>
      </c>
      <c r="H687" s="26">
        <f t="shared" si="26"/>
        <v>0.40943900811742467</v>
      </c>
      <c r="I687" s="31"/>
    </row>
    <row r="688" spans="2:9" ht="45">
      <c r="B688" s="10"/>
      <c r="C688" s="11" t="s">
        <v>402</v>
      </c>
      <c r="D688" s="12"/>
      <c r="E688" s="13" t="s">
        <v>14</v>
      </c>
      <c r="F688" s="14">
        <f>F689+F690</f>
        <v>87604</v>
      </c>
      <c r="G688" s="14">
        <f>G689+G690</f>
        <v>74520.91</v>
      </c>
      <c r="H688" s="25">
        <f t="shared" si="26"/>
        <v>0.85065647687320223</v>
      </c>
      <c r="I688" s="35" t="s">
        <v>503</v>
      </c>
    </row>
    <row r="689" spans="2:9" ht="45">
      <c r="B689" s="10"/>
      <c r="C689" s="15"/>
      <c r="D689" s="43" t="s">
        <v>165</v>
      </c>
      <c r="E689" s="40" t="s">
        <v>63</v>
      </c>
      <c r="F689" s="32">
        <v>15000</v>
      </c>
      <c r="G689" s="33">
        <v>2259.0500000000002</v>
      </c>
      <c r="H689" s="44">
        <f t="shared" si="26"/>
        <v>0.15060333333333334</v>
      </c>
      <c r="I689" s="31" t="s">
        <v>528</v>
      </c>
    </row>
    <row r="690" spans="2:9" ht="17.100000000000001" customHeight="1">
      <c r="B690" s="10"/>
      <c r="C690" s="15"/>
      <c r="D690" s="16" t="s">
        <v>99</v>
      </c>
      <c r="E690" s="17" t="s">
        <v>67</v>
      </c>
      <c r="F690" s="18">
        <f>SUM(F691:F694)</f>
        <v>72604</v>
      </c>
      <c r="G690" s="18">
        <f>SUM(G691:G694)</f>
        <v>72261.86</v>
      </c>
      <c r="H690" s="26">
        <f t="shared" si="26"/>
        <v>0.99528758746074597</v>
      </c>
      <c r="I690" s="31"/>
    </row>
    <row r="691" spans="2:9" ht="16.7" customHeight="1">
      <c r="B691" s="10"/>
      <c r="C691" s="15"/>
      <c r="D691" s="10"/>
      <c r="E691" s="17" t="s">
        <v>403</v>
      </c>
      <c r="F691" s="18">
        <v>47750</v>
      </c>
      <c r="G691" s="19">
        <v>47750</v>
      </c>
      <c r="H691" s="26">
        <f t="shared" si="26"/>
        <v>1</v>
      </c>
      <c r="I691" s="31"/>
    </row>
    <row r="692" spans="2:9" ht="17.100000000000001" customHeight="1">
      <c r="B692" s="10"/>
      <c r="C692" s="15"/>
      <c r="D692" s="10"/>
      <c r="E692" s="17" t="s">
        <v>404</v>
      </c>
      <c r="F692" s="18">
        <v>12278</v>
      </c>
      <c r="G692" s="19">
        <v>12278</v>
      </c>
      <c r="H692" s="26">
        <f t="shared" si="26"/>
        <v>1</v>
      </c>
      <c r="I692" s="31"/>
    </row>
    <row r="693" spans="2:9" ht="17.100000000000001" customHeight="1">
      <c r="B693" s="10"/>
      <c r="C693" s="15"/>
      <c r="D693" s="10"/>
      <c r="E693" s="17" t="s">
        <v>405</v>
      </c>
      <c r="F693" s="18">
        <v>6822</v>
      </c>
      <c r="G693" s="19">
        <v>6479.86</v>
      </c>
      <c r="H693" s="26">
        <f t="shared" si="26"/>
        <v>0.94984755203752558</v>
      </c>
      <c r="I693" s="31"/>
    </row>
    <row r="694" spans="2:9" ht="17.100000000000001" customHeight="1">
      <c r="B694" s="10"/>
      <c r="C694" s="15"/>
      <c r="D694" s="10"/>
      <c r="E694" s="17" t="s">
        <v>406</v>
      </c>
      <c r="F694" s="18">
        <v>5754</v>
      </c>
      <c r="G694" s="19">
        <v>5754</v>
      </c>
      <c r="H694" s="26">
        <f t="shared" si="26"/>
        <v>1</v>
      </c>
      <c r="I694" s="31"/>
    </row>
    <row r="695" spans="2:9" ht="17.100000000000001" customHeight="1">
      <c r="B695" s="6" t="s">
        <v>407</v>
      </c>
      <c r="C695" s="7"/>
      <c r="D695" s="6"/>
      <c r="E695" s="8" t="s">
        <v>408</v>
      </c>
      <c r="F695" s="9">
        <f>F696+F699+F701+F703</f>
        <v>1217610</v>
      </c>
      <c r="G695" s="9">
        <f>G696+G699+G701+G703</f>
        <v>1173466.81</v>
      </c>
      <c r="H695" s="24">
        <f t="shared" si="26"/>
        <v>0.9637460352658076</v>
      </c>
      <c r="I695" s="38"/>
    </row>
    <row r="696" spans="2:9" ht="17.100000000000001" customHeight="1">
      <c r="B696" s="10"/>
      <c r="C696" s="11" t="s">
        <v>409</v>
      </c>
      <c r="D696" s="12"/>
      <c r="E696" s="13" t="s">
        <v>410</v>
      </c>
      <c r="F696" s="14">
        <f>F697</f>
        <v>15000</v>
      </c>
      <c r="G696" s="14">
        <f>G697</f>
        <v>15000</v>
      </c>
      <c r="H696" s="25">
        <f t="shared" si="26"/>
        <v>1</v>
      </c>
      <c r="I696" s="35"/>
    </row>
    <row r="697" spans="2:9" ht="22.5" customHeight="1">
      <c r="B697" s="10"/>
      <c r="C697" s="15"/>
      <c r="D697" s="16" t="s">
        <v>209</v>
      </c>
      <c r="E697" s="17" t="s">
        <v>210</v>
      </c>
      <c r="F697" s="18">
        <f>F698</f>
        <v>15000</v>
      </c>
      <c r="G697" s="18">
        <f>G698</f>
        <v>15000</v>
      </c>
      <c r="H697" s="26">
        <f t="shared" si="26"/>
        <v>1</v>
      </c>
      <c r="I697" s="31"/>
    </row>
    <row r="698" spans="2:9" ht="22.5" customHeight="1">
      <c r="B698" s="10"/>
      <c r="C698" s="15"/>
      <c r="D698" s="10"/>
      <c r="E698" s="17" t="s">
        <v>411</v>
      </c>
      <c r="F698" s="18">
        <v>15000</v>
      </c>
      <c r="G698" s="19">
        <v>15000</v>
      </c>
      <c r="H698" s="26">
        <f t="shared" si="26"/>
        <v>1</v>
      </c>
      <c r="I698" s="31" t="s">
        <v>504</v>
      </c>
    </row>
    <row r="699" spans="2:9" ht="17.100000000000001" customHeight="1">
      <c r="B699" s="10"/>
      <c r="C699" s="11" t="s">
        <v>412</v>
      </c>
      <c r="D699" s="12"/>
      <c r="E699" s="13" t="s">
        <v>413</v>
      </c>
      <c r="F699" s="14">
        <f>F700</f>
        <v>727809</v>
      </c>
      <c r="G699" s="14">
        <f>G700</f>
        <v>727809</v>
      </c>
      <c r="H699" s="25">
        <f t="shared" si="26"/>
        <v>1</v>
      </c>
      <c r="I699" s="35"/>
    </row>
    <row r="700" spans="2:9" ht="22.5">
      <c r="B700" s="10"/>
      <c r="C700" s="15"/>
      <c r="D700" s="16" t="s">
        <v>414</v>
      </c>
      <c r="E700" s="17" t="s">
        <v>415</v>
      </c>
      <c r="F700" s="18">
        <v>727809</v>
      </c>
      <c r="G700" s="19">
        <v>727809</v>
      </c>
      <c r="H700" s="26">
        <f t="shared" si="26"/>
        <v>1</v>
      </c>
      <c r="I700" s="31" t="s">
        <v>505</v>
      </c>
    </row>
    <row r="701" spans="2:9" ht="17.100000000000001" customHeight="1">
      <c r="B701" s="10"/>
      <c r="C701" s="11" t="s">
        <v>416</v>
      </c>
      <c r="D701" s="12"/>
      <c r="E701" s="13" t="s">
        <v>417</v>
      </c>
      <c r="F701" s="14">
        <f>F702</f>
        <v>324561</v>
      </c>
      <c r="G701" s="14">
        <f>G702</f>
        <v>324561</v>
      </c>
      <c r="H701" s="25">
        <f t="shared" si="26"/>
        <v>1</v>
      </c>
      <c r="I701" s="35"/>
    </row>
    <row r="702" spans="2:9" ht="22.5">
      <c r="B702" s="10"/>
      <c r="C702" s="15"/>
      <c r="D702" s="16" t="s">
        <v>414</v>
      </c>
      <c r="E702" s="17" t="s">
        <v>415</v>
      </c>
      <c r="F702" s="18">
        <v>324561</v>
      </c>
      <c r="G702" s="19">
        <v>324561</v>
      </c>
      <c r="H702" s="26">
        <f t="shared" si="26"/>
        <v>1</v>
      </c>
      <c r="I702" s="31" t="s">
        <v>506</v>
      </c>
    </row>
    <row r="703" spans="2:9" ht="56.25">
      <c r="B703" s="10"/>
      <c r="C703" s="11" t="s">
        <v>418</v>
      </c>
      <c r="D703" s="12"/>
      <c r="E703" s="13" t="s">
        <v>419</v>
      </c>
      <c r="F703" s="14">
        <f>SUM(F704:F723)</f>
        <v>150240</v>
      </c>
      <c r="G703" s="14">
        <f>SUM(G704:G723)</f>
        <v>106096.81000000001</v>
      </c>
      <c r="H703" s="25">
        <f t="shared" ref="H703:H726" si="27">G703/F703</f>
        <v>0.70618217518636861</v>
      </c>
      <c r="I703" s="35" t="s">
        <v>529</v>
      </c>
    </row>
    <row r="704" spans="2:9" ht="16.7" customHeight="1">
      <c r="B704" s="10"/>
      <c r="C704" s="15"/>
      <c r="D704" s="16" t="s">
        <v>420</v>
      </c>
      <c r="E704" s="17" t="s">
        <v>31</v>
      </c>
      <c r="F704" s="18">
        <v>24604</v>
      </c>
      <c r="G704" s="19">
        <v>17998.25</v>
      </c>
      <c r="H704" s="26">
        <f t="shared" si="27"/>
        <v>0.73151723297024873</v>
      </c>
      <c r="I704" s="31"/>
    </row>
    <row r="705" spans="2:9" ht="17.100000000000001" customHeight="1">
      <c r="B705" s="10"/>
      <c r="C705" s="15"/>
      <c r="D705" s="16" t="s">
        <v>38</v>
      </c>
      <c r="E705" s="17" t="s">
        <v>31</v>
      </c>
      <c r="F705" s="18">
        <v>4342</v>
      </c>
      <c r="G705" s="19">
        <v>3176.19</v>
      </c>
      <c r="H705" s="26">
        <f t="shared" si="27"/>
        <v>0.73150391524643021</v>
      </c>
      <c r="I705" s="31"/>
    </row>
    <row r="706" spans="2:9" ht="17.100000000000001" customHeight="1">
      <c r="B706" s="10"/>
      <c r="C706" s="15"/>
      <c r="D706" s="16" t="s">
        <v>182</v>
      </c>
      <c r="E706" s="17" t="s">
        <v>40</v>
      </c>
      <c r="F706" s="18">
        <v>5113</v>
      </c>
      <c r="G706" s="19">
        <v>3924.24</v>
      </c>
      <c r="H706" s="26">
        <f t="shared" si="27"/>
        <v>0.76750244474867979</v>
      </c>
      <c r="I706" s="31"/>
    </row>
    <row r="707" spans="2:9" ht="17.100000000000001" customHeight="1">
      <c r="B707" s="10"/>
      <c r="C707" s="15"/>
      <c r="D707" s="16" t="s">
        <v>44</v>
      </c>
      <c r="E707" s="17" t="s">
        <v>40</v>
      </c>
      <c r="F707" s="18">
        <v>902</v>
      </c>
      <c r="G707" s="19">
        <v>692.49</v>
      </c>
      <c r="H707" s="26">
        <f t="shared" si="27"/>
        <v>0.7677272727272727</v>
      </c>
      <c r="I707" s="31"/>
    </row>
    <row r="708" spans="2:9" ht="17.100000000000001" customHeight="1">
      <c r="B708" s="10"/>
      <c r="C708" s="15"/>
      <c r="D708" s="16" t="s">
        <v>184</v>
      </c>
      <c r="E708" s="17" t="s">
        <v>46</v>
      </c>
      <c r="F708" s="18">
        <v>825</v>
      </c>
      <c r="G708" s="19">
        <v>632.94000000000005</v>
      </c>
      <c r="H708" s="26">
        <f t="shared" si="27"/>
        <v>0.7672000000000001</v>
      </c>
      <c r="I708" s="31"/>
    </row>
    <row r="709" spans="2:9" ht="17.100000000000001" customHeight="1">
      <c r="B709" s="10"/>
      <c r="C709" s="15"/>
      <c r="D709" s="16" t="s">
        <v>47</v>
      </c>
      <c r="E709" s="17" t="s">
        <v>46</v>
      </c>
      <c r="F709" s="18">
        <v>145</v>
      </c>
      <c r="G709" s="19">
        <v>111.72</v>
      </c>
      <c r="H709" s="26">
        <f t="shared" si="27"/>
        <v>0.7704827586206896</v>
      </c>
      <c r="I709" s="31"/>
    </row>
    <row r="710" spans="2:9" ht="16.7" customHeight="1">
      <c r="B710" s="10"/>
      <c r="C710" s="15"/>
      <c r="D710" s="16" t="s">
        <v>185</v>
      </c>
      <c r="E710" s="17" t="s">
        <v>49</v>
      </c>
      <c r="F710" s="18">
        <v>15000</v>
      </c>
      <c r="G710" s="19">
        <v>9184.0400000000009</v>
      </c>
      <c r="H710" s="26">
        <f t="shared" si="27"/>
        <v>0.61226933333333344</v>
      </c>
      <c r="I710" s="31"/>
    </row>
    <row r="711" spans="2:9" ht="17.100000000000001" customHeight="1">
      <c r="B711" s="10"/>
      <c r="C711" s="15"/>
      <c r="D711" s="16" t="s">
        <v>55</v>
      </c>
      <c r="E711" s="17" t="s">
        <v>49</v>
      </c>
      <c r="F711" s="18">
        <v>2647</v>
      </c>
      <c r="G711" s="19">
        <v>1620.73</v>
      </c>
      <c r="H711" s="26">
        <f t="shared" si="27"/>
        <v>0.61228938420853796</v>
      </c>
      <c r="I711" s="31"/>
    </row>
    <row r="712" spans="2:9" ht="17.100000000000001" customHeight="1">
      <c r="B712" s="10"/>
      <c r="C712" s="15"/>
      <c r="D712" s="16" t="s">
        <v>186</v>
      </c>
      <c r="E712" s="17" t="s">
        <v>16</v>
      </c>
      <c r="F712" s="18">
        <v>25000</v>
      </c>
      <c r="G712" s="19">
        <v>18185.45</v>
      </c>
      <c r="H712" s="26">
        <f t="shared" si="27"/>
        <v>0.72741800000000001</v>
      </c>
      <c r="I712" s="31"/>
    </row>
    <row r="713" spans="2:9" ht="17.100000000000001" customHeight="1">
      <c r="B713" s="10"/>
      <c r="C713" s="15"/>
      <c r="D713" s="16" t="s">
        <v>59</v>
      </c>
      <c r="E713" s="17" t="s">
        <v>16</v>
      </c>
      <c r="F713" s="18">
        <v>4412</v>
      </c>
      <c r="G713" s="19">
        <v>3209.19</v>
      </c>
      <c r="H713" s="26">
        <f t="shared" si="27"/>
        <v>0.72737760652765182</v>
      </c>
      <c r="I713" s="31"/>
    </row>
    <row r="714" spans="2:9" ht="16.7" customHeight="1">
      <c r="B714" s="10"/>
      <c r="C714" s="15"/>
      <c r="D714" s="16" t="s">
        <v>187</v>
      </c>
      <c r="E714" s="17" t="s">
        <v>67</v>
      </c>
      <c r="F714" s="18">
        <v>55000</v>
      </c>
      <c r="G714" s="19">
        <v>38404.36</v>
      </c>
      <c r="H714" s="26">
        <f t="shared" si="27"/>
        <v>0.69826109090909094</v>
      </c>
      <c r="I714" s="31"/>
    </row>
    <row r="715" spans="2:9" ht="17.100000000000001" customHeight="1">
      <c r="B715" s="10"/>
      <c r="C715" s="15"/>
      <c r="D715" s="16" t="s">
        <v>75</v>
      </c>
      <c r="E715" s="17" t="s">
        <v>67</v>
      </c>
      <c r="F715" s="18">
        <v>9706</v>
      </c>
      <c r="G715" s="19">
        <v>6777.24</v>
      </c>
      <c r="H715" s="26">
        <f t="shared" si="27"/>
        <v>0.69825262724088188</v>
      </c>
      <c r="I715" s="31"/>
    </row>
    <row r="716" spans="2:9" ht="22.5" customHeight="1">
      <c r="B716" s="10"/>
      <c r="C716" s="15"/>
      <c r="D716" s="16" t="s">
        <v>219</v>
      </c>
      <c r="E716" s="17" t="s">
        <v>152</v>
      </c>
      <c r="F716" s="18">
        <v>300</v>
      </c>
      <c r="G716" s="19">
        <v>229.65</v>
      </c>
      <c r="H716" s="26">
        <f t="shared" si="27"/>
        <v>0.76550000000000007</v>
      </c>
      <c r="I716" s="31"/>
    </row>
    <row r="717" spans="2:9" ht="20.25" customHeight="1">
      <c r="B717" s="10"/>
      <c r="C717" s="15"/>
      <c r="D717" s="16" t="s">
        <v>220</v>
      </c>
      <c r="E717" s="17" t="s">
        <v>152</v>
      </c>
      <c r="F717" s="18">
        <v>53</v>
      </c>
      <c r="G717" s="19">
        <v>40.53</v>
      </c>
      <c r="H717" s="26">
        <f t="shared" si="27"/>
        <v>0.76471698113207554</v>
      </c>
      <c r="I717" s="31"/>
    </row>
    <row r="718" spans="2:9" ht="17.100000000000001" customHeight="1">
      <c r="B718" s="10"/>
      <c r="C718" s="15"/>
      <c r="D718" s="16" t="s">
        <v>421</v>
      </c>
      <c r="E718" s="17" t="s">
        <v>84</v>
      </c>
      <c r="F718" s="18">
        <v>400</v>
      </c>
      <c r="G718" s="19">
        <v>216.57</v>
      </c>
      <c r="H718" s="26">
        <f t="shared" si="27"/>
        <v>0.54142499999999993</v>
      </c>
      <c r="I718" s="31"/>
    </row>
    <row r="719" spans="2:9" ht="17.100000000000001" customHeight="1">
      <c r="B719" s="10"/>
      <c r="C719" s="15"/>
      <c r="D719" s="16" t="s">
        <v>90</v>
      </c>
      <c r="E719" s="17" t="s">
        <v>84</v>
      </c>
      <c r="F719" s="18">
        <v>71</v>
      </c>
      <c r="G719" s="19">
        <v>38.22</v>
      </c>
      <c r="H719" s="26">
        <f t="shared" si="27"/>
        <v>0.53830985915492957</v>
      </c>
      <c r="I719" s="31"/>
    </row>
    <row r="720" spans="2:9" ht="22.5" customHeight="1">
      <c r="B720" s="10"/>
      <c r="C720" s="15"/>
      <c r="D720" s="16" t="s">
        <v>422</v>
      </c>
      <c r="E720" s="17" t="s">
        <v>93</v>
      </c>
      <c r="F720" s="18">
        <v>187</v>
      </c>
      <c r="G720" s="19">
        <v>186.66</v>
      </c>
      <c r="H720" s="26">
        <f t="shared" si="27"/>
        <v>0.99818181818181817</v>
      </c>
      <c r="I720" s="31"/>
    </row>
    <row r="721" spans="2:9" ht="20.100000000000001" customHeight="1">
      <c r="B721" s="10"/>
      <c r="C721" s="15"/>
      <c r="D721" s="16" t="s">
        <v>94</v>
      </c>
      <c r="E721" s="17" t="s">
        <v>93</v>
      </c>
      <c r="F721" s="18">
        <v>33</v>
      </c>
      <c r="G721" s="19">
        <v>32.94</v>
      </c>
      <c r="H721" s="26">
        <f t="shared" si="27"/>
        <v>0.99818181818181806</v>
      </c>
      <c r="I721" s="31"/>
    </row>
    <row r="722" spans="2:9" ht="17.100000000000001" customHeight="1">
      <c r="B722" s="10"/>
      <c r="C722" s="15"/>
      <c r="D722" s="16" t="s">
        <v>423</v>
      </c>
      <c r="E722" s="17" t="s">
        <v>157</v>
      </c>
      <c r="F722" s="18">
        <v>1275</v>
      </c>
      <c r="G722" s="19">
        <v>1220.0899999999999</v>
      </c>
      <c r="H722" s="26">
        <f t="shared" si="27"/>
        <v>0.9569333333333333</v>
      </c>
      <c r="I722" s="31"/>
    </row>
    <row r="723" spans="2:9" ht="17.100000000000001" customHeight="1">
      <c r="B723" s="10"/>
      <c r="C723" s="15"/>
      <c r="D723" s="16" t="s">
        <v>424</v>
      </c>
      <c r="E723" s="17" t="s">
        <v>157</v>
      </c>
      <c r="F723" s="18">
        <v>225</v>
      </c>
      <c r="G723" s="19">
        <v>215.31</v>
      </c>
      <c r="H723" s="26">
        <f t="shared" si="27"/>
        <v>0.9569333333333333</v>
      </c>
      <c r="I723" s="31"/>
    </row>
    <row r="724" spans="2:9" ht="17.100000000000001" customHeight="1">
      <c r="B724" s="6" t="s">
        <v>425</v>
      </c>
      <c r="C724" s="7"/>
      <c r="D724" s="6"/>
      <c r="E724" s="8" t="s">
        <v>426</v>
      </c>
      <c r="F724" s="9">
        <f>F725+F779</f>
        <v>1609278</v>
      </c>
      <c r="G724" s="9">
        <f>G725+G779</f>
        <v>1583947.9899999998</v>
      </c>
      <c r="H724" s="24">
        <f t="shared" si="27"/>
        <v>0.98426001598232238</v>
      </c>
      <c r="I724" s="38"/>
    </row>
    <row r="725" spans="2:9" ht="56.25">
      <c r="B725" s="10"/>
      <c r="C725" s="11" t="s">
        <v>427</v>
      </c>
      <c r="D725" s="12"/>
      <c r="E725" s="13" t="s">
        <v>428</v>
      </c>
      <c r="F725" s="14">
        <f>F726+F727+F728+F729+F730+F732+F735+F736+F738+F741+F742+F744+F747+F748+F750+F753+F754+F755+F756+F757+F759+F762+F763+F764+F765+F766+F767+F768+F770+F773+F774+F776</f>
        <v>1408278</v>
      </c>
      <c r="G725" s="14">
        <f>G726+G727+G728+G729+G730+G732+G735+G736+G738+G741+G742+G744+G747+G748+G750+G753+G754+G755+G756+G757+G759+G762+G763+G764+G765+G766+G767+G768+G770+G773+G774+G776</f>
        <v>1382947.9899999998</v>
      </c>
      <c r="H725" s="25">
        <f t="shared" si="27"/>
        <v>0.9820134873938241</v>
      </c>
      <c r="I725" s="35" t="s">
        <v>507</v>
      </c>
    </row>
    <row r="726" spans="2:9" ht="17.100000000000001" customHeight="1">
      <c r="B726" s="10"/>
      <c r="C726" s="15"/>
      <c r="D726" s="16" t="s">
        <v>160</v>
      </c>
      <c r="E726" s="17" t="s">
        <v>24</v>
      </c>
      <c r="F726" s="18">
        <v>4953</v>
      </c>
      <c r="G726" s="19">
        <v>3365.71</v>
      </c>
      <c r="H726" s="26">
        <f t="shared" si="27"/>
        <v>0.6795295780335151</v>
      </c>
      <c r="I726" s="31"/>
    </row>
    <row r="727" spans="2:9" ht="17.100000000000001" customHeight="1">
      <c r="B727" s="10"/>
      <c r="C727" s="15"/>
      <c r="D727" s="16" t="s">
        <v>128</v>
      </c>
      <c r="E727" s="17" t="s">
        <v>31</v>
      </c>
      <c r="F727" s="18">
        <v>597556</v>
      </c>
      <c r="G727" s="19">
        <v>597521.89</v>
      </c>
      <c r="H727" s="26">
        <f t="shared" ref="H727:H758" si="28">G727/F727</f>
        <v>0.99994291748388442</v>
      </c>
      <c r="I727" s="31"/>
    </row>
    <row r="728" spans="2:9" ht="17.100000000000001" customHeight="1">
      <c r="B728" s="10"/>
      <c r="C728" s="15"/>
      <c r="D728" s="16" t="s">
        <v>161</v>
      </c>
      <c r="E728" s="17" t="s">
        <v>162</v>
      </c>
      <c r="F728" s="18">
        <v>40476</v>
      </c>
      <c r="G728" s="19">
        <v>40475.64</v>
      </c>
      <c r="H728" s="26">
        <f t="shared" si="28"/>
        <v>0.99999110584049811</v>
      </c>
      <c r="I728" s="31"/>
    </row>
    <row r="729" spans="2:9" ht="17.100000000000001" customHeight="1">
      <c r="B729" s="10"/>
      <c r="C729" s="15"/>
      <c r="D729" s="16" t="s">
        <v>129</v>
      </c>
      <c r="E729" s="17" t="s">
        <v>40</v>
      </c>
      <c r="F729" s="18">
        <v>98849</v>
      </c>
      <c r="G729" s="19">
        <v>98619.49</v>
      </c>
      <c r="H729" s="26">
        <f t="shared" si="28"/>
        <v>0.99767817580349827</v>
      </c>
      <c r="I729" s="31"/>
    </row>
    <row r="730" spans="2:9" ht="17.100000000000001" customHeight="1">
      <c r="B730" s="10"/>
      <c r="C730" s="15"/>
      <c r="D730" s="16" t="s">
        <v>182</v>
      </c>
      <c r="E730" s="17" t="s">
        <v>40</v>
      </c>
      <c r="F730" s="18">
        <f>F731</f>
        <v>1297</v>
      </c>
      <c r="G730" s="18">
        <f>G731</f>
        <v>1296.6600000000001</v>
      </c>
      <c r="H730" s="26">
        <f t="shared" si="28"/>
        <v>0.99973785659213577</v>
      </c>
      <c r="I730" s="31"/>
    </row>
    <row r="731" spans="2:9" ht="16.7" hidden="1" customHeight="1">
      <c r="B731" s="10"/>
      <c r="C731" s="15"/>
      <c r="D731" s="10"/>
      <c r="E731" s="17" t="s">
        <v>429</v>
      </c>
      <c r="F731" s="18">
        <v>1297</v>
      </c>
      <c r="G731" s="19">
        <v>1296.6600000000001</v>
      </c>
      <c r="H731" s="26">
        <f t="shared" si="28"/>
        <v>0.99973785659213577</v>
      </c>
      <c r="I731" s="31"/>
    </row>
    <row r="732" spans="2:9" ht="17.100000000000001" customHeight="1">
      <c r="B732" s="10"/>
      <c r="C732" s="15"/>
      <c r="D732" s="16" t="s">
        <v>44</v>
      </c>
      <c r="E732" s="17" t="s">
        <v>40</v>
      </c>
      <c r="F732" s="18">
        <f>SUM(F733:F734)</f>
        <v>215</v>
      </c>
      <c r="G732" s="18">
        <f>SUM(G733:G734)</f>
        <v>215</v>
      </c>
      <c r="H732" s="26">
        <f t="shared" si="28"/>
        <v>1</v>
      </c>
      <c r="I732" s="31"/>
    </row>
    <row r="733" spans="2:9" ht="17.100000000000001" hidden="1" customHeight="1">
      <c r="B733" s="10"/>
      <c r="C733" s="15"/>
      <c r="D733" s="10"/>
      <c r="E733" s="17" t="s">
        <v>430</v>
      </c>
      <c r="F733" s="18">
        <v>143</v>
      </c>
      <c r="G733" s="19">
        <v>143</v>
      </c>
      <c r="H733" s="26">
        <f t="shared" si="28"/>
        <v>1</v>
      </c>
      <c r="I733" s="31"/>
    </row>
    <row r="734" spans="2:9" ht="17.100000000000001" hidden="1" customHeight="1">
      <c r="B734" s="10"/>
      <c r="C734" s="15"/>
      <c r="D734" s="10"/>
      <c r="E734" s="17" t="s">
        <v>431</v>
      </c>
      <c r="F734" s="18">
        <v>72</v>
      </c>
      <c r="G734" s="19">
        <v>72</v>
      </c>
      <c r="H734" s="26">
        <f t="shared" si="28"/>
        <v>1</v>
      </c>
      <c r="I734" s="31"/>
    </row>
    <row r="735" spans="2:9" ht="17.100000000000001" customHeight="1">
      <c r="B735" s="10"/>
      <c r="C735" s="15"/>
      <c r="D735" s="16" t="s">
        <v>130</v>
      </c>
      <c r="E735" s="17" t="s">
        <v>46</v>
      </c>
      <c r="F735" s="18">
        <v>14086</v>
      </c>
      <c r="G735" s="19">
        <v>14085.79</v>
      </c>
      <c r="H735" s="26">
        <f t="shared" si="28"/>
        <v>0.99998509158029258</v>
      </c>
      <c r="I735" s="31"/>
    </row>
    <row r="736" spans="2:9" ht="17.100000000000001" customHeight="1">
      <c r="B736" s="10"/>
      <c r="C736" s="15"/>
      <c r="D736" s="16" t="s">
        <v>184</v>
      </c>
      <c r="E736" s="17" t="s">
        <v>46</v>
      </c>
      <c r="F736" s="18" t="str">
        <f>F737</f>
        <v>176,00</v>
      </c>
      <c r="G736" s="18">
        <f>G737</f>
        <v>174.62</v>
      </c>
      <c r="H736" s="26">
        <f t="shared" si="28"/>
        <v>0.99215909090909093</v>
      </c>
      <c r="I736" s="31"/>
    </row>
    <row r="737" spans="2:9" ht="16.7" hidden="1" customHeight="1">
      <c r="B737" s="10"/>
      <c r="C737" s="15"/>
      <c r="D737" s="10"/>
      <c r="E737" s="17" t="s">
        <v>429</v>
      </c>
      <c r="F737" s="18" t="s">
        <v>432</v>
      </c>
      <c r="G737" s="19">
        <v>174.62</v>
      </c>
      <c r="H737" s="26">
        <f t="shared" si="28"/>
        <v>0.99215909090909093</v>
      </c>
      <c r="I737" s="31"/>
    </row>
    <row r="738" spans="2:9" ht="17.100000000000001" customHeight="1">
      <c r="B738" s="10"/>
      <c r="C738" s="15"/>
      <c r="D738" s="16" t="s">
        <v>47</v>
      </c>
      <c r="E738" s="17" t="s">
        <v>46</v>
      </c>
      <c r="F738" s="18">
        <f>SUM(F739:F740)</f>
        <v>32</v>
      </c>
      <c r="G738" s="18">
        <f>SUM(G739:G740)</f>
        <v>30.83</v>
      </c>
      <c r="H738" s="26">
        <f t="shared" si="28"/>
        <v>0.96343749999999995</v>
      </c>
      <c r="I738" s="31"/>
    </row>
    <row r="739" spans="2:9" ht="17.100000000000001" hidden="1" customHeight="1">
      <c r="B739" s="10"/>
      <c r="C739" s="15"/>
      <c r="D739" s="10"/>
      <c r="E739" s="17" t="s">
        <v>430</v>
      </c>
      <c r="F739" s="18">
        <v>21</v>
      </c>
      <c r="G739" s="19">
        <v>20.59</v>
      </c>
      <c r="H739" s="26">
        <f t="shared" si="28"/>
        <v>0.9804761904761905</v>
      </c>
      <c r="I739" s="31"/>
    </row>
    <row r="740" spans="2:9" ht="17.100000000000001" hidden="1" customHeight="1">
      <c r="B740" s="10"/>
      <c r="C740" s="15"/>
      <c r="D740" s="10"/>
      <c r="E740" s="17" t="s">
        <v>431</v>
      </c>
      <c r="F740" s="18">
        <v>11</v>
      </c>
      <c r="G740" s="19">
        <v>10.24</v>
      </c>
      <c r="H740" s="26">
        <f t="shared" si="28"/>
        <v>0.93090909090909091</v>
      </c>
      <c r="I740" s="31"/>
    </row>
    <row r="741" spans="2:9" ht="45">
      <c r="B741" s="10"/>
      <c r="C741" s="15"/>
      <c r="D741" s="16" t="s">
        <v>118</v>
      </c>
      <c r="E741" s="40" t="s">
        <v>49</v>
      </c>
      <c r="F741" s="32">
        <v>200</v>
      </c>
      <c r="G741" s="33">
        <v>2.83</v>
      </c>
      <c r="H741" s="44">
        <f t="shared" si="28"/>
        <v>1.4150000000000001E-2</v>
      </c>
      <c r="I741" s="31" t="s">
        <v>531</v>
      </c>
    </row>
    <row r="742" spans="2:9" ht="17.100000000000001" customHeight="1">
      <c r="B742" s="10"/>
      <c r="C742" s="15"/>
      <c r="D742" s="16" t="s">
        <v>185</v>
      </c>
      <c r="E742" s="17" t="s">
        <v>49</v>
      </c>
      <c r="F742" s="18">
        <f>F743</f>
        <v>21103</v>
      </c>
      <c r="G742" s="18">
        <f>G743</f>
        <v>13068.89</v>
      </c>
      <c r="H742" s="26">
        <f t="shared" si="28"/>
        <v>0.61929062218641895</v>
      </c>
      <c r="I742" s="31"/>
    </row>
    <row r="743" spans="2:9" ht="16.7" hidden="1" customHeight="1">
      <c r="B743" s="10"/>
      <c r="C743" s="15"/>
      <c r="D743" s="10"/>
      <c r="E743" s="17" t="s">
        <v>429</v>
      </c>
      <c r="F743" s="18">
        <v>21103</v>
      </c>
      <c r="G743" s="19">
        <v>13068.89</v>
      </c>
      <c r="H743" s="26">
        <f t="shared" si="28"/>
        <v>0.61929062218641895</v>
      </c>
      <c r="I743" s="31"/>
    </row>
    <row r="744" spans="2:9" ht="17.100000000000001" customHeight="1">
      <c r="B744" s="10"/>
      <c r="C744" s="15"/>
      <c r="D744" s="16" t="s">
        <v>55</v>
      </c>
      <c r="E744" s="17" t="s">
        <v>49</v>
      </c>
      <c r="F744" s="18">
        <f>SUM(F745:F746)</f>
        <v>3737</v>
      </c>
      <c r="G744" s="18">
        <f>SUM(G745:G746)</f>
        <v>2320.13</v>
      </c>
      <c r="H744" s="26">
        <f t="shared" si="28"/>
        <v>0.62085362590313087</v>
      </c>
      <c r="I744" s="31"/>
    </row>
    <row r="745" spans="2:9" ht="17.100000000000001" hidden="1" customHeight="1">
      <c r="B745" s="10"/>
      <c r="C745" s="15"/>
      <c r="D745" s="10"/>
      <c r="E745" s="17" t="s">
        <v>430</v>
      </c>
      <c r="F745" s="18">
        <v>2492</v>
      </c>
      <c r="G745" s="19">
        <v>1547.07</v>
      </c>
      <c r="H745" s="26">
        <f t="shared" si="28"/>
        <v>0.62081460674157296</v>
      </c>
      <c r="I745" s="31"/>
    </row>
    <row r="746" spans="2:9" ht="17.100000000000001" hidden="1" customHeight="1">
      <c r="B746" s="10"/>
      <c r="C746" s="15"/>
      <c r="D746" s="10"/>
      <c r="E746" s="17" t="s">
        <v>431</v>
      </c>
      <c r="F746" s="18">
        <v>1245</v>
      </c>
      <c r="G746" s="19">
        <v>773.06</v>
      </c>
      <c r="H746" s="26">
        <f t="shared" si="28"/>
        <v>0.62093172690763043</v>
      </c>
      <c r="I746" s="31"/>
    </row>
    <row r="747" spans="2:9" ht="17.100000000000001" customHeight="1">
      <c r="B747" s="10"/>
      <c r="C747" s="15"/>
      <c r="D747" s="16" t="s">
        <v>15</v>
      </c>
      <c r="E747" s="17" t="s">
        <v>16</v>
      </c>
      <c r="F747" s="18">
        <v>79251</v>
      </c>
      <c r="G747" s="19">
        <v>79205.22</v>
      </c>
      <c r="H747" s="26">
        <f t="shared" si="28"/>
        <v>0.99942234167392208</v>
      </c>
      <c r="I747" s="31"/>
    </row>
    <row r="748" spans="2:9" ht="17.100000000000001" customHeight="1">
      <c r="B748" s="10"/>
      <c r="C748" s="15"/>
      <c r="D748" s="16" t="s">
        <v>186</v>
      </c>
      <c r="E748" s="17" t="s">
        <v>16</v>
      </c>
      <c r="F748" s="18">
        <f>F749</f>
        <v>18666</v>
      </c>
      <c r="G748" s="18">
        <f>G749</f>
        <v>18482.830000000002</v>
      </c>
      <c r="H748" s="26">
        <f t="shared" si="28"/>
        <v>0.99018697096324881</v>
      </c>
      <c r="I748" s="31"/>
    </row>
    <row r="749" spans="2:9" ht="17.100000000000001" hidden="1" customHeight="1">
      <c r="B749" s="10"/>
      <c r="C749" s="15"/>
      <c r="D749" s="10"/>
      <c r="E749" s="17" t="s">
        <v>429</v>
      </c>
      <c r="F749" s="18">
        <v>18666</v>
      </c>
      <c r="G749" s="19">
        <v>18482.830000000002</v>
      </c>
      <c r="H749" s="26">
        <f t="shared" si="28"/>
        <v>0.99018697096324881</v>
      </c>
      <c r="I749" s="31"/>
    </row>
    <row r="750" spans="2:9" ht="16.7" customHeight="1">
      <c r="B750" s="10"/>
      <c r="C750" s="15"/>
      <c r="D750" s="16" t="s">
        <v>59</v>
      </c>
      <c r="E750" s="17" t="s">
        <v>16</v>
      </c>
      <c r="F750" s="18">
        <f>SUM(F751:F752)</f>
        <v>3294</v>
      </c>
      <c r="G750" s="18">
        <f>SUM(G751:G752)</f>
        <v>3263.71</v>
      </c>
      <c r="H750" s="26">
        <f t="shared" si="28"/>
        <v>0.99080449301760776</v>
      </c>
      <c r="I750" s="31"/>
    </row>
    <row r="751" spans="2:9" ht="17.100000000000001" hidden="1" customHeight="1">
      <c r="B751" s="10"/>
      <c r="C751" s="15"/>
      <c r="D751" s="10"/>
      <c r="E751" s="17" t="s">
        <v>430</v>
      </c>
      <c r="F751" s="18">
        <v>2196</v>
      </c>
      <c r="G751" s="19">
        <v>2174.4499999999998</v>
      </c>
      <c r="H751" s="26">
        <f t="shared" si="28"/>
        <v>0.99018670309653911</v>
      </c>
      <c r="I751" s="31"/>
    </row>
    <row r="752" spans="2:9" ht="17.100000000000001" hidden="1" customHeight="1">
      <c r="B752" s="10"/>
      <c r="C752" s="15"/>
      <c r="D752" s="10"/>
      <c r="E752" s="17" t="s">
        <v>431</v>
      </c>
      <c r="F752" s="18">
        <v>1098</v>
      </c>
      <c r="G752" s="19">
        <v>1089.26</v>
      </c>
      <c r="H752" s="26">
        <f t="shared" si="28"/>
        <v>0.99204007285974494</v>
      </c>
      <c r="I752" s="31"/>
    </row>
    <row r="753" spans="2:9" ht="17.100000000000001" customHeight="1">
      <c r="B753" s="10"/>
      <c r="C753" s="15"/>
      <c r="D753" s="16" t="s">
        <v>165</v>
      </c>
      <c r="E753" s="17" t="s">
        <v>63</v>
      </c>
      <c r="F753" s="18">
        <v>350659</v>
      </c>
      <c r="G753" s="19">
        <v>341633.44</v>
      </c>
      <c r="H753" s="26">
        <f t="shared" si="28"/>
        <v>0.97426114829506727</v>
      </c>
      <c r="I753" s="31"/>
    </row>
    <row r="754" spans="2:9" ht="17.100000000000001" customHeight="1">
      <c r="B754" s="10"/>
      <c r="C754" s="15"/>
      <c r="D754" s="16" t="s">
        <v>433</v>
      </c>
      <c r="E754" s="17" t="s">
        <v>434</v>
      </c>
      <c r="F754" s="18">
        <v>36700</v>
      </c>
      <c r="G754" s="19">
        <v>36325.019999999997</v>
      </c>
      <c r="H754" s="26">
        <f t="shared" si="28"/>
        <v>0.98978256130790176</v>
      </c>
      <c r="I754" s="31"/>
    </row>
    <row r="755" spans="2:9" ht="16.7" customHeight="1">
      <c r="B755" s="10"/>
      <c r="C755" s="15"/>
      <c r="D755" s="16" t="s">
        <v>166</v>
      </c>
      <c r="E755" s="17" t="s">
        <v>167</v>
      </c>
      <c r="F755" s="18">
        <v>810</v>
      </c>
      <c r="G755" s="19">
        <v>810</v>
      </c>
      <c r="H755" s="26">
        <f t="shared" si="28"/>
        <v>1</v>
      </c>
      <c r="I755" s="31"/>
    </row>
    <row r="756" spans="2:9" ht="17.100000000000001" customHeight="1">
      <c r="B756" s="10"/>
      <c r="C756" s="15"/>
      <c r="D756" s="16" t="s">
        <v>99</v>
      </c>
      <c r="E756" s="17" t="s">
        <v>67</v>
      </c>
      <c r="F756" s="18">
        <v>81138</v>
      </c>
      <c r="G756" s="19">
        <v>81136.570000000007</v>
      </c>
      <c r="H756" s="26">
        <f t="shared" si="28"/>
        <v>0.99998237570558812</v>
      </c>
      <c r="I756" s="31"/>
    </row>
    <row r="757" spans="2:9" ht="17.100000000000001" customHeight="1">
      <c r="B757" s="10"/>
      <c r="C757" s="15"/>
      <c r="D757" s="16" t="s">
        <v>187</v>
      </c>
      <c r="E757" s="17" t="s">
        <v>67</v>
      </c>
      <c r="F757" s="18">
        <f>F758</f>
        <v>13736</v>
      </c>
      <c r="G757" s="18">
        <f>G758</f>
        <v>11093.38</v>
      </c>
      <c r="H757" s="26">
        <f t="shared" si="28"/>
        <v>0.80761357018054736</v>
      </c>
      <c r="I757" s="31"/>
    </row>
    <row r="758" spans="2:9" ht="17.100000000000001" hidden="1" customHeight="1">
      <c r="B758" s="10"/>
      <c r="C758" s="15"/>
      <c r="D758" s="10"/>
      <c r="E758" s="17" t="s">
        <v>429</v>
      </c>
      <c r="F758" s="18">
        <v>13736</v>
      </c>
      <c r="G758" s="19">
        <v>11093.38</v>
      </c>
      <c r="H758" s="26">
        <f t="shared" si="28"/>
        <v>0.80761357018054736</v>
      </c>
      <c r="I758" s="31"/>
    </row>
    <row r="759" spans="2:9" ht="17.100000000000001" customHeight="1">
      <c r="B759" s="10"/>
      <c r="C759" s="15"/>
      <c r="D759" s="16" t="s">
        <v>75</v>
      </c>
      <c r="E759" s="17" t="s">
        <v>67</v>
      </c>
      <c r="F759" s="18">
        <f>SUM(F760:F761)</f>
        <v>2424</v>
      </c>
      <c r="G759" s="18">
        <f>SUM(G760:G761)</f>
        <v>1957.6599999999999</v>
      </c>
      <c r="H759" s="26">
        <f t="shared" ref="H759:H785" si="29">G759/F759</f>
        <v>0.80761551155115507</v>
      </c>
      <c r="I759" s="31"/>
    </row>
    <row r="760" spans="2:9" ht="16.7" hidden="1" customHeight="1">
      <c r="B760" s="10"/>
      <c r="C760" s="15"/>
      <c r="D760" s="10"/>
      <c r="E760" s="17" t="s">
        <v>430</v>
      </c>
      <c r="F760" s="18">
        <v>1616</v>
      </c>
      <c r="G760" s="19">
        <v>1305.1099999999999</v>
      </c>
      <c r="H760" s="26">
        <f t="shared" si="29"/>
        <v>0.80761757425742564</v>
      </c>
      <c r="I760" s="31"/>
    </row>
    <row r="761" spans="2:9" ht="17.100000000000001" hidden="1" customHeight="1">
      <c r="B761" s="10"/>
      <c r="C761" s="15"/>
      <c r="D761" s="10"/>
      <c r="E761" s="17" t="s">
        <v>431</v>
      </c>
      <c r="F761" s="18">
        <v>808</v>
      </c>
      <c r="G761" s="19">
        <v>652.54999999999995</v>
      </c>
      <c r="H761" s="26">
        <f t="shared" si="29"/>
        <v>0.80761138613861383</v>
      </c>
      <c r="I761" s="31"/>
    </row>
    <row r="762" spans="2:9" ht="17.100000000000001" customHeight="1">
      <c r="B762" s="10"/>
      <c r="C762" s="15"/>
      <c r="D762" s="16" t="s">
        <v>168</v>
      </c>
      <c r="E762" s="17" t="s">
        <v>77</v>
      </c>
      <c r="F762" s="18">
        <v>770</v>
      </c>
      <c r="G762" s="19">
        <v>699.73</v>
      </c>
      <c r="H762" s="26">
        <f t="shared" si="29"/>
        <v>0.90874025974025974</v>
      </c>
      <c r="I762" s="31"/>
    </row>
    <row r="763" spans="2:9" ht="22.5" customHeight="1">
      <c r="B763" s="10"/>
      <c r="C763" s="15"/>
      <c r="D763" s="16" t="s">
        <v>169</v>
      </c>
      <c r="E763" s="17" t="s">
        <v>81</v>
      </c>
      <c r="F763" s="18">
        <v>1886</v>
      </c>
      <c r="G763" s="19">
        <v>1334.69</v>
      </c>
      <c r="H763" s="26">
        <f t="shared" si="29"/>
        <v>0.70768292682926837</v>
      </c>
      <c r="I763" s="31"/>
    </row>
    <row r="764" spans="2:9" ht="17.100000000000001" customHeight="1">
      <c r="B764" s="10"/>
      <c r="C764" s="15"/>
      <c r="D764" s="16" t="s">
        <v>153</v>
      </c>
      <c r="E764" s="17" t="s">
        <v>84</v>
      </c>
      <c r="F764" s="18">
        <v>5600</v>
      </c>
      <c r="G764" s="19">
        <v>5221.0600000000004</v>
      </c>
      <c r="H764" s="26">
        <f t="shared" si="29"/>
        <v>0.93233214285714294</v>
      </c>
      <c r="I764" s="31"/>
    </row>
    <row r="765" spans="2:9" ht="17.100000000000001" customHeight="1">
      <c r="B765" s="10"/>
      <c r="C765" s="15"/>
      <c r="D765" s="16" t="s">
        <v>172</v>
      </c>
      <c r="E765" s="17" t="s">
        <v>173</v>
      </c>
      <c r="F765" s="18">
        <v>24803</v>
      </c>
      <c r="G765" s="19">
        <v>24803</v>
      </c>
      <c r="H765" s="26">
        <f t="shared" si="29"/>
        <v>1</v>
      </c>
      <c r="I765" s="31"/>
    </row>
    <row r="766" spans="2:9" ht="22.5" customHeight="1">
      <c r="B766" s="10"/>
      <c r="C766" s="15"/>
      <c r="D766" s="16" t="s">
        <v>176</v>
      </c>
      <c r="E766" s="17" t="s">
        <v>177</v>
      </c>
      <c r="F766" s="18">
        <v>855</v>
      </c>
      <c r="G766" s="19">
        <v>855</v>
      </c>
      <c r="H766" s="26">
        <f t="shared" si="29"/>
        <v>1</v>
      </c>
      <c r="I766" s="31"/>
    </row>
    <row r="767" spans="2:9" ht="22.5" customHeight="1">
      <c r="B767" s="10"/>
      <c r="C767" s="15"/>
      <c r="D767" s="16" t="s">
        <v>155</v>
      </c>
      <c r="E767" s="17" t="s">
        <v>93</v>
      </c>
      <c r="F767" s="18">
        <v>590</v>
      </c>
      <c r="G767" s="19">
        <v>585.11</v>
      </c>
      <c r="H767" s="26">
        <f t="shared" si="29"/>
        <v>0.99171186440677972</v>
      </c>
      <c r="I767" s="31"/>
    </row>
    <row r="768" spans="2:9" ht="22.5" customHeight="1">
      <c r="B768" s="10"/>
      <c r="C768" s="15"/>
      <c r="D768" s="16" t="s">
        <v>422</v>
      </c>
      <c r="E768" s="17" t="s">
        <v>93</v>
      </c>
      <c r="F768" s="18">
        <f>F769</f>
        <v>170</v>
      </c>
      <c r="G768" s="18">
        <f>G769</f>
        <v>170</v>
      </c>
      <c r="H768" s="26">
        <f t="shared" si="29"/>
        <v>1</v>
      </c>
      <c r="I768" s="31"/>
    </row>
    <row r="769" spans="2:9" ht="17.100000000000001" hidden="1" customHeight="1">
      <c r="B769" s="10"/>
      <c r="C769" s="15"/>
      <c r="D769" s="10"/>
      <c r="E769" s="17" t="s">
        <v>429</v>
      </c>
      <c r="F769" s="18">
        <v>170</v>
      </c>
      <c r="G769" s="19">
        <v>170</v>
      </c>
      <c r="H769" s="26">
        <f t="shared" si="29"/>
        <v>1</v>
      </c>
      <c r="I769" s="31"/>
    </row>
    <row r="770" spans="2:9" ht="22.5" customHeight="1">
      <c r="B770" s="10"/>
      <c r="C770" s="15"/>
      <c r="D770" s="16" t="s">
        <v>94</v>
      </c>
      <c r="E770" s="17" t="s">
        <v>93</v>
      </c>
      <c r="F770" s="18">
        <f>SUM(F771:F772)</f>
        <v>30</v>
      </c>
      <c r="G770" s="18">
        <f>SUM(G771:G772)</f>
        <v>30</v>
      </c>
      <c r="H770" s="26">
        <f t="shared" si="29"/>
        <v>1</v>
      </c>
      <c r="I770" s="31"/>
    </row>
    <row r="771" spans="2:9" ht="17.100000000000001" hidden="1" customHeight="1">
      <c r="B771" s="10"/>
      <c r="C771" s="15"/>
      <c r="D771" s="10"/>
      <c r="E771" s="17" t="s">
        <v>430</v>
      </c>
      <c r="F771" s="18">
        <v>20</v>
      </c>
      <c r="G771" s="19">
        <v>20</v>
      </c>
      <c r="H771" s="26">
        <f t="shared" si="29"/>
        <v>1</v>
      </c>
      <c r="I771" s="31"/>
    </row>
    <row r="772" spans="2:9" ht="17.100000000000001" hidden="1" customHeight="1">
      <c r="B772" s="10"/>
      <c r="C772" s="15"/>
      <c r="D772" s="10"/>
      <c r="E772" s="17" t="s">
        <v>431</v>
      </c>
      <c r="F772" s="18">
        <v>10</v>
      </c>
      <c r="G772" s="19">
        <v>10</v>
      </c>
      <c r="H772" s="26">
        <f t="shared" si="29"/>
        <v>1</v>
      </c>
      <c r="I772" s="31"/>
    </row>
    <row r="773" spans="2:9" ht="17.100000000000001" customHeight="1">
      <c r="B773" s="10"/>
      <c r="C773" s="15"/>
      <c r="D773" s="16" t="s">
        <v>156</v>
      </c>
      <c r="E773" s="17" t="s">
        <v>157</v>
      </c>
      <c r="F773" s="18">
        <v>3896</v>
      </c>
      <c r="G773" s="19">
        <v>3895.69</v>
      </c>
      <c r="H773" s="26">
        <f t="shared" si="29"/>
        <v>0.99992043121149898</v>
      </c>
      <c r="I773" s="31"/>
    </row>
    <row r="774" spans="2:9" ht="17.100000000000001" customHeight="1">
      <c r="B774" s="10"/>
      <c r="C774" s="15"/>
      <c r="D774" s="16" t="s">
        <v>423</v>
      </c>
      <c r="E774" s="17" t="s">
        <v>157</v>
      </c>
      <c r="F774" s="18">
        <f>F775</f>
        <v>272</v>
      </c>
      <c r="G774" s="18">
        <f>G775</f>
        <v>228.14</v>
      </c>
      <c r="H774" s="26">
        <f t="shared" si="29"/>
        <v>0.83875</v>
      </c>
      <c r="I774" s="31"/>
    </row>
    <row r="775" spans="2:9" ht="16.7" hidden="1" customHeight="1">
      <c r="B775" s="10"/>
      <c r="C775" s="15"/>
      <c r="D775" s="10"/>
      <c r="E775" s="17" t="s">
        <v>429</v>
      </c>
      <c r="F775" s="18">
        <v>272</v>
      </c>
      <c r="G775" s="19">
        <v>228.14</v>
      </c>
      <c r="H775" s="26">
        <f t="shared" si="29"/>
        <v>0.83875</v>
      </c>
      <c r="I775" s="31"/>
    </row>
    <row r="776" spans="2:9" ht="17.100000000000001" customHeight="1">
      <c r="B776" s="10"/>
      <c r="C776" s="15"/>
      <c r="D776" s="16" t="s">
        <v>424</v>
      </c>
      <c r="E776" s="17" t="s">
        <v>157</v>
      </c>
      <c r="F776" s="18">
        <f>SUM(F777:F778)</f>
        <v>48</v>
      </c>
      <c r="G776" s="18">
        <f>SUM(G777:G778)</f>
        <v>40.26</v>
      </c>
      <c r="H776" s="26">
        <f t="shared" si="29"/>
        <v>0.83875</v>
      </c>
      <c r="I776" s="31"/>
    </row>
    <row r="777" spans="2:9" ht="17.100000000000001" hidden="1" customHeight="1">
      <c r="B777" s="10"/>
      <c r="C777" s="15"/>
      <c r="D777" s="10"/>
      <c r="E777" s="17" t="s">
        <v>430</v>
      </c>
      <c r="F777" s="18">
        <v>32</v>
      </c>
      <c r="G777" s="19">
        <v>26.84</v>
      </c>
      <c r="H777" s="26">
        <f t="shared" si="29"/>
        <v>0.83875</v>
      </c>
      <c r="I777" s="31"/>
    </row>
    <row r="778" spans="2:9" ht="17.100000000000001" hidden="1" customHeight="1">
      <c r="B778" s="10"/>
      <c r="C778" s="15"/>
      <c r="D778" s="10"/>
      <c r="E778" s="17" t="s">
        <v>431</v>
      </c>
      <c r="F778" s="18">
        <v>16</v>
      </c>
      <c r="G778" s="19">
        <v>13.42</v>
      </c>
      <c r="H778" s="26">
        <f t="shared" si="29"/>
        <v>0.83875</v>
      </c>
      <c r="I778" s="31"/>
    </row>
    <row r="779" spans="2:9" ht="17.100000000000001" customHeight="1">
      <c r="B779" s="10"/>
      <c r="C779" s="11" t="s">
        <v>435</v>
      </c>
      <c r="D779" s="12"/>
      <c r="E779" s="13" t="s">
        <v>436</v>
      </c>
      <c r="F779" s="14">
        <f>F780</f>
        <v>201000</v>
      </c>
      <c r="G779" s="14">
        <f>G780</f>
        <v>201000</v>
      </c>
      <c r="H779" s="25">
        <f t="shared" si="29"/>
        <v>1</v>
      </c>
      <c r="I779" s="35"/>
    </row>
    <row r="780" spans="2:9" ht="22.5" customHeight="1">
      <c r="B780" s="10"/>
      <c r="C780" s="15"/>
      <c r="D780" s="16" t="s">
        <v>209</v>
      </c>
      <c r="E780" s="17" t="s">
        <v>210</v>
      </c>
      <c r="F780" s="18">
        <f>SUM(F781:F785)</f>
        <v>201000</v>
      </c>
      <c r="G780" s="18">
        <f>SUM(G781:G785)</f>
        <v>201000</v>
      </c>
      <c r="H780" s="26">
        <f t="shared" si="29"/>
        <v>1</v>
      </c>
      <c r="I780" s="31"/>
    </row>
    <row r="781" spans="2:9" ht="17.100000000000001" customHeight="1">
      <c r="B781" s="10"/>
      <c r="C781" s="15"/>
      <c r="D781" s="10"/>
      <c r="E781" s="17" t="s">
        <v>437</v>
      </c>
      <c r="F781" s="18">
        <v>46000</v>
      </c>
      <c r="G781" s="19">
        <v>46000</v>
      </c>
      <c r="H781" s="26">
        <f t="shared" si="29"/>
        <v>1</v>
      </c>
      <c r="I781" s="31" t="s">
        <v>508</v>
      </c>
    </row>
    <row r="782" spans="2:9" ht="17.100000000000001" customHeight="1">
      <c r="B782" s="10"/>
      <c r="C782" s="15"/>
      <c r="D782" s="10"/>
      <c r="E782" s="17" t="s">
        <v>438</v>
      </c>
      <c r="F782" s="18">
        <v>54000</v>
      </c>
      <c r="G782" s="19">
        <v>54000</v>
      </c>
      <c r="H782" s="26">
        <f t="shared" si="29"/>
        <v>1</v>
      </c>
      <c r="I782" s="31" t="s">
        <v>509</v>
      </c>
    </row>
    <row r="783" spans="2:9" ht="17.100000000000001" customHeight="1">
      <c r="B783" s="10"/>
      <c r="C783" s="15"/>
      <c r="D783" s="10"/>
      <c r="E783" s="17" t="s">
        <v>439</v>
      </c>
      <c r="F783" s="18">
        <v>54000</v>
      </c>
      <c r="G783" s="19">
        <v>54000</v>
      </c>
      <c r="H783" s="26">
        <f t="shared" si="29"/>
        <v>1</v>
      </c>
      <c r="I783" s="31" t="s">
        <v>510</v>
      </c>
    </row>
    <row r="784" spans="2:9" ht="22.5">
      <c r="B784" s="10"/>
      <c r="C784" s="15"/>
      <c r="D784" s="10"/>
      <c r="E784" s="17" t="s">
        <v>440</v>
      </c>
      <c r="F784" s="18">
        <v>36000</v>
      </c>
      <c r="G784" s="19">
        <v>36000</v>
      </c>
      <c r="H784" s="26">
        <f t="shared" si="29"/>
        <v>1</v>
      </c>
      <c r="I784" s="31" t="s">
        <v>511</v>
      </c>
    </row>
    <row r="785" spans="2:9" ht="22.5" customHeight="1">
      <c r="B785" s="10"/>
      <c r="C785" s="15"/>
      <c r="D785" s="10"/>
      <c r="E785" s="17" t="s">
        <v>441</v>
      </c>
      <c r="F785" s="18">
        <v>11000</v>
      </c>
      <c r="G785" s="19">
        <v>11000</v>
      </c>
      <c r="H785" s="26">
        <f t="shared" si="29"/>
        <v>1</v>
      </c>
      <c r="I785" s="31" t="s">
        <v>512</v>
      </c>
    </row>
    <row r="786" spans="2:9" ht="5.85" customHeight="1">
      <c r="B786" s="46"/>
      <c r="C786" s="46"/>
      <c r="D786" s="46"/>
      <c r="F786" s="21"/>
      <c r="G786" s="19"/>
      <c r="H786" s="26"/>
      <c r="I786" s="28"/>
    </row>
    <row r="787" spans="2:9" ht="17.100000000000001" customHeight="1">
      <c r="B787" s="47" t="s">
        <v>442</v>
      </c>
      <c r="C787" s="48"/>
      <c r="D787" s="48"/>
      <c r="E787" s="49"/>
      <c r="F787" s="22">
        <f>F724+F695+F654+F644+F560+F450+F404+F374+F370+F363+F308+F304+F274+F158+F149+F146+F135+F11+F5</f>
        <v>43408533</v>
      </c>
      <c r="G787" s="22">
        <f>G724+G695+G654+G644+G560+G450+G404+G374+G370+G363+G308+G304+G274+G158+G149+G146+G135+G11+G5</f>
        <v>41681014.520000003</v>
      </c>
      <c r="H787" s="27">
        <f>G787/F787</f>
        <v>0.96020325128241502</v>
      </c>
      <c r="I787" s="28"/>
    </row>
    <row r="788" spans="2:9" ht="72" customHeight="1">
      <c r="E788" s="1" t="s">
        <v>447</v>
      </c>
      <c r="I788" s="29"/>
    </row>
    <row r="789" spans="2:9" ht="72" customHeight="1">
      <c r="I789" s="29"/>
    </row>
    <row r="790" spans="2:9" ht="72" customHeight="1">
      <c r="I790" s="29"/>
    </row>
    <row r="791" spans="2:9" ht="72" customHeight="1">
      <c r="I791" s="29"/>
    </row>
    <row r="792" spans="2:9" ht="72" customHeight="1">
      <c r="I792" s="29"/>
    </row>
    <row r="793" spans="2:9" ht="72" customHeight="1">
      <c r="I793" s="29"/>
    </row>
    <row r="794" spans="2:9" ht="72" customHeight="1">
      <c r="I794" s="29"/>
    </row>
    <row r="795" spans="2:9" ht="72" customHeight="1">
      <c r="I795" s="29"/>
    </row>
    <row r="796" spans="2:9" ht="72" customHeight="1">
      <c r="I796" s="29"/>
    </row>
    <row r="797" spans="2:9" ht="66.2" customHeight="1"/>
    <row r="798" spans="2:9" ht="5.45" customHeight="1"/>
    <row r="799" spans="2:9" ht="5.85" customHeight="1">
      <c r="B799" s="50" t="s">
        <v>443</v>
      </c>
      <c r="C799" s="50"/>
    </row>
    <row r="800" spans="2:9" ht="11.25" customHeight="1">
      <c r="B800" s="50"/>
      <c r="C800" s="50"/>
    </row>
    <row r="801" ht="33.950000000000003" customHeight="1"/>
  </sheetData>
  <mergeCells count="10">
    <mergeCell ref="B2:I2"/>
    <mergeCell ref="B786:D786"/>
    <mergeCell ref="B787:E787"/>
    <mergeCell ref="B799:C800"/>
    <mergeCell ref="I9:I10"/>
    <mergeCell ref="I142:I143"/>
    <mergeCell ref="I151:I152"/>
    <mergeCell ref="I648:I652"/>
    <mergeCell ref="I674:I677"/>
    <mergeCell ref="I242:I24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Sharp-Shooter</dc:creator>
  <cp:lastModifiedBy>UM Gubin</cp:lastModifiedBy>
  <cp:lastPrinted>2011-03-29T12:41:01Z</cp:lastPrinted>
  <dcterms:created xsi:type="dcterms:W3CDTF">2011-03-23T18:47:58Z</dcterms:created>
  <dcterms:modified xsi:type="dcterms:W3CDTF">2011-03-29T12:42:06Z</dcterms:modified>
</cp:coreProperties>
</file>