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159" activeTab="0"/>
  </bookViews>
  <sheets>
    <sheet name="2007" sheetId="1" r:id="rId1"/>
  </sheets>
  <definedNames>
    <definedName name="_xlnm.Print_Area" localSheetId="0">'2007'!$A$1:$I$566</definedName>
  </definedNames>
  <calcPr fullCalcOnLoad="1"/>
</workbook>
</file>

<file path=xl/sharedStrings.xml><?xml version="1.0" encoding="utf-8"?>
<sst xmlns="http://schemas.openxmlformats.org/spreadsheetml/2006/main" count="573" uniqueCount="284">
  <si>
    <t>Dział</t>
  </si>
  <si>
    <t>Rozdział</t>
  </si>
  <si>
    <t>Paragraf</t>
  </si>
  <si>
    <t>Treść</t>
  </si>
  <si>
    <t>Zakup usług pozostałych</t>
  </si>
  <si>
    <t>Zadania</t>
  </si>
  <si>
    <t>Transport i łączność</t>
  </si>
  <si>
    <t>Drogi publiczne gminne</t>
  </si>
  <si>
    <t>Zakup usług remontowych</t>
  </si>
  <si>
    <t>02. Pozostałe usługi</t>
  </si>
  <si>
    <t>Wydatki inwestycyjne jednostek budżetowych</t>
  </si>
  <si>
    <t>Działalność usługowa</t>
  </si>
  <si>
    <t>Opracowania geodezyjne i kartograficzne</t>
  </si>
  <si>
    <t>01. Dokumentacja GB</t>
  </si>
  <si>
    <t>02. Dokumentacja KI</t>
  </si>
  <si>
    <t>Administracja publiczna</t>
  </si>
  <si>
    <t>Rady gmin (miast i miast na prawach powiatu)</t>
  </si>
  <si>
    <t>Różne wydatki na rzecz osób fizycznych</t>
  </si>
  <si>
    <t>01. Diety radnych</t>
  </si>
  <si>
    <t>Pozostała działalność</t>
  </si>
  <si>
    <t>Zakup materiałów i wyposażenia</t>
  </si>
  <si>
    <t>Oświata i wychowanie</t>
  </si>
  <si>
    <t>Szkoły podstawowe</t>
  </si>
  <si>
    <t>Dotacja podmiotowa z budżetu dla zakładu budżetowego</t>
  </si>
  <si>
    <t>01. Szkoła Podstawowa nr 1</t>
  </si>
  <si>
    <t>02. Szkoła Podstawowa nr 2</t>
  </si>
  <si>
    <t>03. Szkoła Podstawowa nr 3</t>
  </si>
  <si>
    <t>Gimnazja</t>
  </si>
  <si>
    <t>01. Gimnazjum nr 1</t>
  </si>
  <si>
    <t>02. Gimnazjum nr 2</t>
  </si>
  <si>
    <t>Ochrona zdrowia</t>
  </si>
  <si>
    <t>Przeciwdziałanie alkoholizmowi</t>
  </si>
  <si>
    <t>01. zakupy Świetlica Socjoterapeutyczna</t>
  </si>
  <si>
    <t>Świadczenia społeczne</t>
  </si>
  <si>
    <t>01. Zadania własne</t>
  </si>
  <si>
    <t>02. Zadania zlecone</t>
  </si>
  <si>
    <t>Ośrodki pomocy społecznej</t>
  </si>
  <si>
    <t>Wynagrodzenia osobowe pracowników</t>
  </si>
  <si>
    <t>Dodatkowe wynagrodzenie roczne</t>
  </si>
  <si>
    <t>Składki na ubezpieczenia społeczne</t>
  </si>
  <si>
    <t>Składki na Fundusz Pracy</t>
  </si>
  <si>
    <t>Zakup środków żywności</t>
  </si>
  <si>
    <t>Podróże służbowe krajowe</t>
  </si>
  <si>
    <t>Różne opłaty i składki</t>
  </si>
  <si>
    <t>Odpisy na zakładowy fundusz świadczeń socjalnych</t>
  </si>
  <si>
    <t>Usługi opiekuńcze i specjalistyczne usługi opiekuńcze</t>
  </si>
  <si>
    <t>Przedszkola</t>
  </si>
  <si>
    <t>01. Przedszkole nr 1</t>
  </si>
  <si>
    <t>02. Przedszkole nr 2</t>
  </si>
  <si>
    <t>03. Przedszkole nr 3</t>
  </si>
  <si>
    <t>Gospodarka komunalna i ochrona środowiska</t>
  </si>
  <si>
    <t>Gospodarka ściekowa i ochrona wód</t>
  </si>
  <si>
    <t>Oczyszczanie miast i wsi</t>
  </si>
  <si>
    <t>01. Ryczałt PUM - teren miasta</t>
  </si>
  <si>
    <t>02. Ryczałt PUM - targowiska</t>
  </si>
  <si>
    <t>Utrzymanie zieleni w miastach i gminach</t>
  </si>
  <si>
    <t>Oświetlenie ulic, placów i dróg</t>
  </si>
  <si>
    <t>01. Konserwacja oświetlenia drogowego</t>
  </si>
  <si>
    <t>03. Pozostałe usługi</t>
  </si>
  <si>
    <t>Kultura i ochrona dziedzictwa narodowego</t>
  </si>
  <si>
    <t>Domy i ośrodki kultury, świetlice i kluby</t>
  </si>
  <si>
    <t>Zakup energii</t>
  </si>
  <si>
    <t>Kultura fizyczna i sport</t>
  </si>
  <si>
    <t>Zadania w zakresie kultury fizycznej i sportu</t>
  </si>
  <si>
    <t>Razem</t>
  </si>
  <si>
    <t>Rolnictwo i łowiectwo</t>
  </si>
  <si>
    <t>Izby rolnicze</t>
  </si>
  <si>
    <t>Plany zagospodarowania przestrzennego</t>
  </si>
  <si>
    <t>Cmentarze</t>
  </si>
  <si>
    <t>Urzędy wojewódzkie</t>
  </si>
  <si>
    <t>Urzędy gmin (miast i miast na prawach powiatu)</t>
  </si>
  <si>
    <t>Podróże służbowe zagraniczne</t>
  </si>
  <si>
    <t>Obsługa długu publicznego</t>
  </si>
  <si>
    <t>Różne rozliczenia</t>
  </si>
  <si>
    <t>Rezerwy ogólne i celowe</t>
  </si>
  <si>
    <t>Dowożenie uczniów do szkół</t>
  </si>
  <si>
    <t>Licea ogólnokształcące</t>
  </si>
  <si>
    <t>Odpisy na ZFŚS</t>
  </si>
  <si>
    <t>Składki na ubezpieczenie społeczne</t>
  </si>
  <si>
    <t>Wynagrodzenie osobowe pracowników</t>
  </si>
  <si>
    <t>Dodatki mieszkaniowe</t>
  </si>
  <si>
    <t>Pozostałe zadania w zakresie kultury</t>
  </si>
  <si>
    <t>Instytucje kultury fizycznej</t>
  </si>
  <si>
    <t>01. Odprowadzanie ścieków</t>
  </si>
  <si>
    <t>01. Utrzymanie zielenii</t>
  </si>
  <si>
    <t>Biblioteki</t>
  </si>
  <si>
    <t>Urzędy naczelnych organów władzy państwowej, kontroli i ochrony prawa oraz sądownictwa</t>
  </si>
  <si>
    <t>Urzędu naczelnych organów władzy państwowej, kontroli i ochrony prawa</t>
  </si>
  <si>
    <t>Obsługa papierów wartościowych, kredytów i pożyczek jednostek samorządu terytorialnego</t>
  </si>
  <si>
    <t>02. Wynagrodzenie inkasenta</t>
  </si>
  <si>
    <t>03. Pozostałe usługi dotyczące Targowisk</t>
  </si>
  <si>
    <t>01. Ochrona Targowisk</t>
  </si>
  <si>
    <t>02.Diety dla przew. Rad Osiedlowych</t>
  </si>
  <si>
    <t>Zakup leków i materiałów medycznych</t>
  </si>
  <si>
    <t>Pomoc społeczna</t>
  </si>
  <si>
    <t>03. Gubińska Nagroda Kulturalna</t>
  </si>
  <si>
    <t>Rozliczenia z tytułu poręczeń i gwarancji udzielonych przez Skarb Państwa lub jednostkę samorządu terytorialnego</t>
  </si>
  <si>
    <t>Edukacyjna opieka wychowawcza</t>
  </si>
  <si>
    <t>Pomoc materialna dla uczniów</t>
  </si>
  <si>
    <t>Lokalny transport zbiorowy</t>
  </si>
  <si>
    <t>Wydatki inwestycyjne jednostek budżet.</t>
  </si>
  <si>
    <t>Zakup usług zdrowotnych</t>
  </si>
  <si>
    <t>Dotacja podmiotowa z budżetu dla samorządowej instytucji kultury</t>
  </si>
  <si>
    <t>Wydatki na zakupy inwestycyjne jednostek budżetowych</t>
  </si>
  <si>
    <t>Dotacja celowa z budżetu na finasowanie lub dofinansowanie zadań zleconych do realizacji pozostałym jednostkom niezaliczonym do sektora finansów publicznych</t>
  </si>
  <si>
    <t>Dotacja celowa z budżetu na finasowanie lub dofinansowanie zadań zleconych do realizacji stowarzyszeniom</t>
  </si>
  <si>
    <t>02. Dom Dziennego Pobytu</t>
  </si>
  <si>
    <t>Odsetki i dyskonto od krajowych skarbowych papierów wartościowych oraz krajowych pożyczek i kredytów</t>
  </si>
  <si>
    <t>Wypłaty z tytułu gwarancji i poręczeń</t>
  </si>
  <si>
    <t>Rezerwy</t>
  </si>
  <si>
    <t>01.Wspieranie działań na rzecz profilaktyki uzależnień alkoholowych poprzez propagowanie ideii trzeźwościowej</t>
  </si>
  <si>
    <t>01.Wypoczynek letni dzieci i młodzieży</t>
  </si>
  <si>
    <t>02. Zapewnienie pomocy osobom bezdomnym, ubogim i potrzebującym poprzez prowadzenie jadłodajni</t>
  </si>
  <si>
    <t>03. Zapewnienie pomocy osobom bezdomnym, ubogim i potrzebującym poprzez prowadzenie noclegowni</t>
  </si>
  <si>
    <t>01.Wspieranie działan nz rzecz kultywowania tradycji historycznych naszego regionu</t>
  </si>
  <si>
    <t>Dotacja celowa z budżetu na finasowanie lub dofinasowanie zadań zleconych do realizacji stowarzyszeniom</t>
  </si>
  <si>
    <t>01. Upowszechnianie kultury fizycznej w zakresie piłki nożnej</t>
  </si>
  <si>
    <t>02. Upowszechnianie kultury fizycznej w zakresie piłki siatkowej</t>
  </si>
  <si>
    <t>03. Upowszechnianie kultury fizycznej w zakresie piłki ręcznej</t>
  </si>
  <si>
    <t>04. Upowszechnianie kultury fizycznej w zakresie lekkiej atletyki</t>
  </si>
  <si>
    <t>06. Upowszechnianie kultury fizycznej w zakresie pływania</t>
  </si>
  <si>
    <t>07. Upowszechnianie kultury fizycznej w zakresie jeździectwa</t>
  </si>
  <si>
    <t>01.ZUS za osoby pobierające świadczenia rodz.</t>
  </si>
  <si>
    <t>02. ZUS pracownicy MOPS</t>
  </si>
  <si>
    <t>Wynagrodzenia bezosobowe</t>
  </si>
  <si>
    <t>Wydatki iwestycyjne jednostek budżetowych</t>
  </si>
  <si>
    <t>Dotacja przedmiotowa z budżetu dla zakładu budżetowego</t>
  </si>
  <si>
    <t>02. zakupy biuro pełnomocnika-profilaktyka</t>
  </si>
  <si>
    <t>Dom pomocy społecznej</t>
  </si>
  <si>
    <t>Zasiłki i pomoc w naturze oraz składki na ubezpieczenia emerytalne i rentowe</t>
  </si>
  <si>
    <t>Stypendia dla uczniów</t>
  </si>
  <si>
    <t>Promocja Jednostek Samorządu Terytorialnego</t>
  </si>
  <si>
    <t>Rezerwy na inwestycje i zakupy inwestycyjne</t>
  </si>
  <si>
    <t>Świadczenia rodzinne, zaliczki alimentacyjne  oraz składki na ubezpieczenia emerytalne i rentowe z ubezpieczenia społecznego</t>
  </si>
  <si>
    <t>Pozostałe zadania w zakresie polityki społecznej</t>
  </si>
  <si>
    <t>Rehabilitacja zawodowa i społeczna osób niepełnosprawnych</t>
  </si>
  <si>
    <t>Zakup usług dostępu do sieci internet</t>
  </si>
  <si>
    <t>08. Upowszechnianie kultury fizycznej w zakresie sportów walki : boks</t>
  </si>
  <si>
    <t>05. Upowszechnianie kultury fizycznej w zakresie sportów walki : karate</t>
  </si>
  <si>
    <t>Gospodarka mieszkaniowa</t>
  </si>
  <si>
    <t>Gospodarka gruntami i nieruchomościami</t>
  </si>
  <si>
    <t>01.Wynagrodzenia komisji ds. RPA</t>
  </si>
  <si>
    <t>02. Poręczenie GDK</t>
  </si>
  <si>
    <t>01. Poręczenie Spółdzielnia Mieszkaniowa</t>
  </si>
  <si>
    <t>Wydatki osobowe niezaliczane do wynagrodzeń</t>
  </si>
  <si>
    <t>Rózne opłaty i składki</t>
  </si>
  <si>
    <t>Opłaty z tytułu zakupu usług telekomunikacyjnych telefonii komórkowej</t>
  </si>
  <si>
    <t>Opłaty z tytułu zakupu usług telekomunikacyjnych telefonii stacjonarnej</t>
  </si>
  <si>
    <t>Zakup usług obejmujących tłumaczenia</t>
  </si>
  <si>
    <t>Szkolenia pracowników niebędących członkami korpusu słuzby cywilnej</t>
  </si>
  <si>
    <t>Zakup materiałów papierniczych do sprzętu drukarskiego i urządzeń kserograficznych</t>
  </si>
  <si>
    <t>Zakup akcesoriów komputerowych, w tym programów i licencji</t>
  </si>
  <si>
    <t>Wpłaty gmin na rzecz izb  rolniczych  w wysokości  2% uzyskanych wpływów z podatku rolnego</t>
  </si>
  <si>
    <t>Zwalczanie narkomanii</t>
  </si>
  <si>
    <t>Zakup usług obejmujacych wykonanie eksprtyz, analiz i opinii</t>
  </si>
  <si>
    <t>01.opinie biegłych sądowych</t>
  </si>
  <si>
    <t>01.Zakupy biuro</t>
  </si>
  <si>
    <t>02.Zakupy Świetlica</t>
  </si>
  <si>
    <t>Szkolenie pracowników niebędacych członkami korpusu słuzby cywilnej</t>
  </si>
  <si>
    <t>zakup usług dostępu do sieci internetu</t>
  </si>
  <si>
    <t>Różne jednostki obsługi gospodarki mieszkaniowej</t>
  </si>
  <si>
    <t>Wydatki osobowe niezaliczone do wynagrodzeń</t>
  </si>
  <si>
    <t>Koszty postępowania sądowego i prokuratorskiego</t>
  </si>
  <si>
    <t>Zakup usług dostępu do sieci Internet</t>
  </si>
  <si>
    <t>Opłaty z tytułu zakupu usług telekomunikacyjnych telefoni stacjonarnej</t>
  </si>
  <si>
    <t>Szkolenie pracowników niebędących członkami korpusu służby cywilnej</t>
  </si>
  <si>
    <t>Składki na ubezpieczenia zdrowotne opłacane za osoby pobierające niektóre świadczenia z pomocy społecznej oraz niektóre świadczenia rodzinne</t>
  </si>
  <si>
    <t>Zakup pomocy naukowych, dydaktycznych i książek</t>
  </si>
  <si>
    <t>Dotacja celowa z budżetu na finansowanie lub dofinansowanie zadań zleconych do realizacji stowarzyszeniom</t>
  </si>
  <si>
    <t>03.Projekt ciągu pieszo-jezdnego do granicy</t>
  </si>
  <si>
    <t>04.Projekt dróg miejskich (Orla,Krańcowa i inne)</t>
  </si>
  <si>
    <t>05.Projekt drogi ul. Cmentarna</t>
  </si>
  <si>
    <t>06.Projekt zagospodarowania terenu Roosevelta 1-3</t>
  </si>
  <si>
    <t>07.Projekt ul. Waryńskiego</t>
  </si>
  <si>
    <t>01.Miasto przyjazne dzieciom - budowa centrum zabawowo-rekreacyjnego przy ul. Miodowej I etap</t>
  </si>
  <si>
    <t>02.Miasto przyjazne dzieciom - budowa centrum zabawowo-rekreacyjnego przy ul. Miodowej II etap</t>
  </si>
  <si>
    <t>01.Budowa ciągu pieszo-jezdnego do granicy polsko-niemieckiej</t>
  </si>
  <si>
    <t>02.Obsługa kancelaryjna komisji ds.. RPA</t>
  </si>
  <si>
    <t>03. Wynagrodzenie terapeuty uzależnień</t>
  </si>
  <si>
    <t>01. usługi biuro pełnomocnika</t>
  </si>
  <si>
    <t>02. Konsultacje uzależnien</t>
  </si>
  <si>
    <t>03. Poradnictwo i grupy wsparcia dla uzależnionych od środków psychoaktywnych</t>
  </si>
  <si>
    <t>04.usługi świetlica</t>
  </si>
  <si>
    <t>05. Koszty utrzymania pomieszczeń świetlicy</t>
  </si>
  <si>
    <t>Zakup materiałów i wyposazenia</t>
  </si>
  <si>
    <t>02.Modernizacja dachu PM3</t>
  </si>
  <si>
    <t>01. Modernizacja budynku PM1</t>
  </si>
  <si>
    <t>02.Wspieranie działań na rzecz profilaktyki uzależnień alkoholowych poprzez propagowanie zajęć rekreacyjno-sportowych</t>
  </si>
  <si>
    <t>PLAN</t>
  </si>
  <si>
    <t>04.Wynagrodzenie konsultanta PKK</t>
  </si>
  <si>
    <t>05.Wynagrodzenie konsultanta ds. uzależnień</t>
  </si>
  <si>
    <t>01.wykonanie sieci wod-kan na targowisku spożywczym</t>
  </si>
  <si>
    <t>02.wykonanie proj.kanalizacji ul.Wodna</t>
  </si>
  <si>
    <t>01.Wymiana okien</t>
  </si>
  <si>
    <t>%</t>
  </si>
  <si>
    <t>WYKONANIE</t>
  </si>
  <si>
    <t>08.Projekt parkingu ul. Królewska</t>
  </si>
  <si>
    <t>09.Projekty budowlano-wykonawcze publicznych dróg gminnych</t>
  </si>
  <si>
    <t>01. Projekt budowlano-wykonawczy budowy budynków socjalnych</t>
  </si>
  <si>
    <t>01.Projekt budowlano-wykonawczy modernizacji budynku Urzędu Miejskiego w Gubinie</t>
  </si>
  <si>
    <t>01. Budowa boiska piłkarskiego w ramach programu "Blisko-boisko"</t>
  </si>
  <si>
    <t>02.Projekt techniczny oraz wymiana instalacji elektrycznej sali gimnastycznej przy SP1</t>
  </si>
  <si>
    <t>03.Projekt uzbrojenia ul.Miodowa</t>
  </si>
  <si>
    <t>01.Projekt zagospodarowania Wyspy Teatralnej</t>
  </si>
  <si>
    <t>Ochrona gleby i wód podziemnych</t>
  </si>
  <si>
    <t>01.Koncepcja przeciwpowodziowa budowy zbiornika retencyjnego</t>
  </si>
  <si>
    <t>01. Budowa pawilonu sanitarnego na targowisku przemysłowym</t>
  </si>
  <si>
    <t>Opłaty na rzecz budźetów jst.</t>
  </si>
  <si>
    <t>Wpłaty na PFRON</t>
  </si>
  <si>
    <t>10.Przebudowa ul.Pułaskiego</t>
  </si>
  <si>
    <t>01.Zakup sprzętu komputerowego i oprogramowania</t>
  </si>
  <si>
    <t>02.Zakup ekspresu ciśnieniowego</t>
  </si>
  <si>
    <t>01.Zakup sprzętu komputerowego z oprogramowaniem USC</t>
  </si>
  <si>
    <t>Bezpieczenstwo publiczne i ochrona przeciwpożarowa</t>
  </si>
  <si>
    <t>Wpłaty jednostek na fundusz celowy</t>
  </si>
  <si>
    <t>Wpłaty jednostek na fundusz celowy na finansowanie lub dofinansowanie zadan inwestycyjnych</t>
  </si>
  <si>
    <t>Komendy powiatowe Policji</t>
  </si>
  <si>
    <t>Komendy wojewódzkie Policji</t>
  </si>
  <si>
    <t>01. Zakup sprzętu komputerowego dla Komisariatu Policji w Gubinie</t>
  </si>
  <si>
    <t>03. Budowa boiska wielofunkcyjnego przy ul.Kresowej</t>
  </si>
  <si>
    <t>01095</t>
  </si>
  <si>
    <t>Internaty i bursy szkolne</t>
  </si>
  <si>
    <t>Zakup usług przez jst od innych jst</t>
  </si>
  <si>
    <t>01.dożywianie uczniów</t>
  </si>
  <si>
    <t>02.PKPS</t>
  </si>
  <si>
    <t>04. Gubinska Nagroda Edukacyjna</t>
  </si>
  <si>
    <t>11.Dokumentacja most ul.Orzeszkowej</t>
  </si>
  <si>
    <t>01.Urządzenie do monitoringu</t>
  </si>
  <si>
    <t>06.Wypoczynek letni dzieci</t>
  </si>
  <si>
    <t>02.Plac zabaw ul.Miodowa</t>
  </si>
  <si>
    <t>03.pozostałe zakupy</t>
  </si>
  <si>
    <t>07.pozostałe usługi</t>
  </si>
  <si>
    <t>01.remont pawilonu sanitarnego na TM ul.Śląska</t>
  </si>
  <si>
    <t>02.pozostałe usługi</t>
  </si>
  <si>
    <t>Drogi publiczne powiatowe</t>
  </si>
  <si>
    <t>01.Wiosna nad Nysą</t>
  </si>
  <si>
    <t>02.Młodzieź w działaniu</t>
  </si>
  <si>
    <t>Dotacje celowe z budźetu na finansowanie lub dofinansowanie prac remontowych i konserwatorskich obiektów zabytkowych przekazane jednostkom niezaliczonym do sektora finansów publicznych</t>
  </si>
  <si>
    <t>Ochrona zabytków i opieka nad zabytkami</t>
  </si>
  <si>
    <t>01.jesienna promocja euromiasta</t>
  </si>
  <si>
    <t>02."w każdym ciele młody duch"</t>
  </si>
  <si>
    <t>Dotacja celowa na pomoc finansową udzieloną między jst. na dofinansowanie własnych zadan bieżących</t>
  </si>
  <si>
    <t>Starostwa powiatowe</t>
  </si>
  <si>
    <t>Dotacje celowe przekazane dla powiatu na inwestycje i zakupy inwestycyjne realizowane na podstawie porozumień (umów) między jst.</t>
  </si>
  <si>
    <t>01.pozostałe</t>
  </si>
  <si>
    <t>02.projekt Młodzież -graffiti</t>
  </si>
  <si>
    <t>04."w każdym ciele młody duch" - udział gminy</t>
  </si>
  <si>
    <t>02."w każdym ciele młody duch" - budźet panstwa</t>
  </si>
  <si>
    <t>03."w każdym ciele młody duch" - budźet państwa</t>
  </si>
  <si>
    <t>01."jesienna promocja euromiasta" -budżet państwa</t>
  </si>
  <si>
    <t>02."jesienna promocja euromiasta" - udział gminy</t>
  </si>
  <si>
    <t>06.pozostałe wynagrodzenia bezosobowe</t>
  </si>
  <si>
    <t>Zakup akcesorii komputerowych w tym programów i licencji</t>
  </si>
  <si>
    <t>Inne formy pomocy dla uczniów</t>
  </si>
  <si>
    <t>04. Specjalny Ośrodek Szkolno-Wychowawczy</t>
  </si>
  <si>
    <t>05. Przedszkole nr 1</t>
  </si>
  <si>
    <t>06. Przedszkole nr 2</t>
  </si>
  <si>
    <t>07. Przedszkole nr 3</t>
  </si>
  <si>
    <t>08. Gimnazjum nr 1</t>
  </si>
  <si>
    <t>09. Gimnazjum nr 2</t>
  </si>
  <si>
    <t>Wydatki na zakupy iwestycyjne jednostek budżetowych</t>
  </si>
  <si>
    <t>04.Projekt sieci wodociągowej ul.Cmentarna</t>
  </si>
  <si>
    <t>04.zakupy do klubu abstynenta i PPK</t>
  </si>
  <si>
    <t>02.Renowacja drzwi budynku LO</t>
  </si>
  <si>
    <t>Zakup akcesoriów komputerowych w tym programów i licencji</t>
  </si>
  <si>
    <t>Wydatki na zakupy inwestycyjne jednostek budżet.</t>
  </si>
  <si>
    <t>01. SP 1</t>
  </si>
  <si>
    <t>02. SP 2</t>
  </si>
  <si>
    <t>03. SP 3</t>
  </si>
  <si>
    <t>04. LO</t>
  </si>
  <si>
    <t>Gospodarka odpadami</t>
  </si>
  <si>
    <t>03.Telefon komórkowy</t>
  </si>
  <si>
    <t>04.serwer</t>
  </si>
  <si>
    <t>01."jesienna promocja euromiasta"</t>
  </si>
  <si>
    <t>Dotacje celowe z budżetu na finasowanie lub dofinasowanie kosztów realizacji inwestycji i zakupów inwestycyjnych zakładów budżetowych</t>
  </si>
  <si>
    <t>01.Zakupy inwestycyjne GM2 kserokopiarka</t>
  </si>
  <si>
    <t>Tabela nr 7</t>
  </si>
  <si>
    <t xml:space="preserve">Plan i wykonanie wydatków za 2007 rok                                                wg klasyfikacji budżetowej </t>
  </si>
  <si>
    <t xml:space="preserve"> </t>
  </si>
  <si>
    <t>Wybory do Sejmu i Senatu</t>
  </si>
  <si>
    <t>Zakup usług obejmujących wykonanie ekspertyz, analiz i opinii</t>
  </si>
  <si>
    <t>Opłaty z tyt.zakupu usług telekomunikacyjnych telefonii komórkowej</t>
  </si>
  <si>
    <t>Opłaty czynszowe za pomieszczenia biurowe</t>
  </si>
  <si>
    <t>Składki na ubezpieczenie zdrowotne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</si>
</sst>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?,??0.00"/>
    <numFmt numFmtId="174" formatCode="?????"/>
    <numFmt numFmtId="175" formatCode="????"/>
    <numFmt numFmtId="176" formatCode="???,??0.00"/>
    <numFmt numFmtId="177" formatCode="?,??0.00"/>
    <numFmt numFmtId="178" formatCode="?,???,??0.00"/>
    <numFmt numFmtId="179" formatCode="?"/>
    <numFmt numFmtId="180" formatCode="??0.00"/>
    <numFmt numFmtId="181" formatCode=";\-?,??0.00;"/>
    <numFmt numFmtId="182" formatCode="??,???,??0.00"/>
    <numFmt numFmtId="183" formatCode="000"/>
    <numFmt numFmtId="184" formatCode="00000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0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183" fontId="8" fillId="3" borderId="11" xfId="0" applyNumberFormat="1" applyFont="1" applyFill="1" applyBorder="1" applyAlignment="1">
      <alignment horizontal="left" vertical="top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 vertical="top"/>
    </xf>
    <xf numFmtId="4" fontId="8" fillId="3" borderId="11" xfId="0" applyNumberFormat="1" applyFont="1" applyFill="1" applyBorder="1" applyAlignment="1">
      <alignment horizontal="right" vertical="top"/>
    </xf>
    <xf numFmtId="173" fontId="6" fillId="0" borderId="2" xfId="0" applyNumberFormat="1" applyFont="1" applyBorder="1" applyAlignment="1">
      <alignment horizontal="right" vertical="top"/>
    </xf>
    <xf numFmtId="0" fontId="5" fillId="0" borderId="14" xfId="0" applyFont="1" applyBorder="1" applyAlignment="1">
      <alignment/>
    </xf>
    <xf numFmtId="184" fontId="11" fillId="4" borderId="12" xfId="0" applyNumberFormat="1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 vertical="top"/>
    </xf>
    <xf numFmtId="2" fontId="11" fillId="4" borderId="11" xfId="0" applyNumberFormat="1" applyFont="1" applyFill="1" applyBorder="1" applyAlignment="1">
      <alignment horizontal="right" vertical="top"/>
    </xf>
    <xf numFmtId="173" fontId="12" fillId="0" borderId="2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5" fontId="11" fillId="0" borderId="4" xfId="0" applyNumberFormat="1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80" fontId="11" fillId="0" borderId="2" xfId="0" applyNumberFormat="1" applyFont="1" applyBorder="1" applyAlignment="1">
      <alignment horizontal="right" vertical="top"/>
    </xf>
    <xf numFmtId="0" fontId="5" fillId="0" borderId="14" xfId="0" applyFont="1" applyBorder="1" applyAlignment="1">
      <alignment/>
    </xf>
    <xf numFmtId="49" fontId="12" fillId="4" borderId="12" xfId="0" applyNumberFormat="1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 vertical="top"/>
    </xf>
    <xf numFmtId="176" fontId="12" fillId="4" borderId="11" xfId="0" applyNumberFormat="1" applyFont="1" applyFill="1" applyBorder="1" applyAlignment="1">
      <alignment horizontal="right" vertical="top"/>
    </xf>
    <xf numFmtId="0" fontId="5" fillId="0" borderId="1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5" fontId="12" fillId="0" borderId="16" xfId="0" applyNumberFormat="1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177" fontId="12" fillId="0" borderId="11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172" fontId="6" fillId="3" borderId="19" xfId="0" applyNumberFormat="1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 vertical="top"/>
    </xf>
    <xf numFmtId="176" fontId="6" fillId="3" borderId="2" xfId="0" applyNumberFormat="1" applyFont="1" applyFill="1" applyBorder="1" applyAlignment="1">
      <alignment horizontal="right" vertical="top"/>
    </xf>
    <xf numFmtId="0" fontId="5" fillId="5" borderId="20" xfId="0" applyFont="1" applyFill="1" applyBorder="1" applyAlignment="1">
      <alignment/>
    </xf>
    <xf numFmtId="174" fontId="12" fillId="4" borderId="12" xfId="0" applyNumberFormat="1" applyFont="1" applyFill="1" applyBorder="1" applyAlignment="1">
      <alignment horizontal="left" vertical="top"/>
    </xf>
    <xf numFmtId="175" fontId="12" fillId="0" borderId="4" xfId="0" applyNumberFormat="1" applyFont="1" applyBorder="1" applyAlignment="1">
      <alignment horizontal="left" vertical="top"/>
    </xf>
    <xf numFmtId="176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175" fontId="12" fillId="0" borderId="23" xfId="0" applyNumberFormat="1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176" fontId="12" fillId="0" borderId="24" xfId="0" applyNumberFormat="1" applyFont="1" applyBorder="1" applyAlignment="1">
      <alignment horizontal="right" vertical="top"/>
    </xf>
    <xf numFmtId="0" fontId="5" fillId="0" borderId="25" xfId="0" applyFont="1" applyBorder="1" applyAlignment="1">
      <alignment horizontal="left"/>
    </xf>
    <xf numFmtId="175" fontId="12" fillId="0" borderId="0" xfId="0" applyNumberFormat="1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 wrapText="1"/>
    </xf>
    <xf numFmtId="175" fontId="12" fillId="0" borderId="0" xfId="0" applyNumberFormat="1" applyFont="1" applyBorder="1" applyAlignment="1">
      <alignment horizontal="left" vertical="top"/>
    </xf>
    <xf numFmtId="0" fontId="5" fillId="0" borderId="2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vertical="center" wrapText="1"/>
    </xf>
    <xf numFmtId="173" fontId="6" fillId="3" borderId="2" xfId="0" applyNumberFormat="1" applyFont="1" applyFill="1" applyBorder="1" applyAlignment="1">
      <alignment horizontal="right" vertical="top"/>
    </xf>
    <xf numFmtId="173" fontId="12" fillId="4" borderId="11" xfId="0" applyNumberFormat="1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177" fontId="12" fillId="0" borderId="24" xfId="0" applyNumberFormat="1" applyFont="1" applyBorder="1" applyAlignment="1">
      <alignment horizontal="right" vertical="top"/>
    </xf>
    <xf numFmtId="0" fontId="5" fillId="0" borderId="2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173" fontId="12" fillId="0" borderId="11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/>
    </xf>
    <xf numFmtId="172" fontId="6" fillId="0" borderId="20" xfId="0" applyNumberFormat="1" applyFont="1" applyFill="1" applyBorder="1" applyAlignment="1">
      <alignment horizontal="left" vertical="top"/>
    </xf>
    <xf numFmtId="0" fontId="5" fillId="4" borderId="27" xfId="0" applyFont="1" applyFill="1" applyBorder="1" applyAlignment="1">
      <alignment horizontal="left"/>
    </xf>
    <xf numFmtId="0" fontId="5" fillId="4" borderId="27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 vertical="top"/>
    </xf>
    <xf numFmtId="176" fontId="12" fillId="4" borderId="24" xfId="0" applyNumberFormat="1" applyFont="1" applyFill="1" applyBorder="1" applyAlignment="1">
      <alignment horizontal="right" vertical="top"/>
    </xf>
    <xf numFmtId="0" fontId="5" fillId="0" borderId="27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 vertical="top"/>
    </xf>
    <xf numFmtId="176" fontId="12" fillId="0" borderId="24" xfId="0" applyNumberFormat="1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176" fontId="12" fillId="0" borderId="11" xfId="0" applyNumberFormat="1" applyFont="1" applyBorder="1" applyAlignment="1">
      <alignment horizontal="right" vertical="top"/>
    </xf>
    <xf numFmtId="0" fontId="5" fillId="0" borderId="31" xfId="0" applyFont="1" applyBorder="1" applyAlignment="1">
      <alignment horizontal="left" vertical="top"/>
    </xf>
    <xf numFmtId="0" fontId="5" fillId="4" borderId="1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177" fontId="12" fillId="4" borderId="11" xfId="0" applyNumberFormat="1" applyFont="1" applyFill="1" applyBorder="1" applyAlignment="1">
      <alignment horizontal="right" vertical="top"/>
    </xf>
    <xf numFmtId="0" fontId="5" fillId="0" borderId="16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4" borderId="18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175" fontId="12" fillId="0" borderId="34" xfId="0" applyNumberFormat="1" applyFont="1" applyBorder="1" applyAlignment="1">
      <alignment horizontal="left" vertical="top"/>
    </xf>
    <xf numFmtId="175" fontId="12" fillId="0" borderId="32" xfId="0" applyNumberFormat="1" applyFont="1" applyBorder="1" applyAlignment="1">
      <alignment horizontal="left" vertical="top"/>
    </xf>
    <xf numFmtId="175" fontId="12" fillId="0" borderId="33" xfId="0" applyNumberFormat="1" applyFont="1" applyBorder="1" applyAlignment="1">
      <alignment horizontal="left" vertical="top"/>
    </xf>
    <xf numFmtId="175" fontId="12" fillId="0" borderId="31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 vertical="top" wrapText="1"/>
    </xf>
    <xf numFmtId="173" fontId="6" fillId="2" borderId="24" xfId="0" applyNumberFormat="1" applyFont="1" applyFill="1" applyBorder="1" applyAlignment="1">
      <alignment horizontal="right" vertical="top"/>
    </xf>
    <xf numFmtId="0" fontId="5" fillId="0" borderId="20" xfId="0" applyFont="1" applyBorder="1" applyAlignment="1">
      <alignment horizontal="left"/>
    </xf>
    <xf numFmtId="0" fontId="5" fillId="4" borderId="37" xfId="0" applyFont="1" applyFill="1" applyBorder="1" applyAlignment="1">
      <alignment horizontal="left" vertical="top"/>
    </xf>
    <xf numFmtId="0" fontId="5" fillId="4" borderId="38" xfId="0" applyFont="1" applyFill="1" applyBorder="1" applyAlignment="1">
      <alignment horizontal="left"/>
    </xf>
    <xf numFmtId="0" fontId="5" fillId="4" borderId="39" xfId="0" applyFont="1" applyFill="1" applyBorder="1" applyAlignment="1">
      <alignment horizontal="left"/>
    </xf>
    <xf numFmtId="0" fontId="12" fillId="4" borderId="24" xfId="0" applyFont="1" applyFill="1" applyBorder="1" applyAlignment="1">
      <alignment horizontal="left" vertical="top" wrapText="1"/>
    </xf>
    <xf numFmtId="173" fontId="12" fillId="4" borderId="24" xfId="0" applyNumberFormat="1" applyFont="1" applyFill="1" applyBorder="1" applyAlignment="1">
      <alignment horizontal="right" vertical="top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173" fontId="12" fillId="0" borderId="24" xfId="0" applyNumberFormat="1" applyFont="1" applyBorder="1" applyAlignment="1">
      <alignment horizontal="right" vertical="top"/>
    </xf>
    <xf numFmtId="0" fontId="5" fillId="0" borderId="21" xfId="0" applyFont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177" fontId="12" fillId="0" borderId="11" xfId="0" applyNumberFormat="1" applyFont="1" applyBorder="1" applyAlignment="1">
      <alignment horizontal="right" vertical="center"/>
    </xf>
    <xf numFmtId="173" fontId="12" fillId="0" borderId="2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173" fontId="12" fillId="0" borderId="24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173" fontId="12" fillId="0" borderId="11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wrapText="1"/>
    </xf>
    <xf numFmtId="173" fontId="12" fillId="0" borderId="21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2" fillId="0" borderId="24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 vertical="top"/>
    </xf>
    <xf numFmtId="0" fontId="5" fillId="4" borderId="11" xfId="0" applyFont="1" applyFill="1" applyBorder="1" applyAlignment="1">
      <alignment horizontal="left" vertical="top"/>
    </xf>
    <xf numFmtId="0" fontId="5" fillId="4" borderId="15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 vertical="top"/>
    </xf>
    <xf numFmtId="0" fontId="5" fillId="4" borderId="19" xfId="0" applyFont="1" applyFill="1" applyBorder="1" applyAlignment="1">
      <alignment horizontal="left" vertical="top"/>
    </xf>
    <xf numFmtId="0" fontId="5" fillId="4" borderId="22" xfId="0" applyFont="1" applyFill="1" applyBorder="1" applyAlignment="1">
      <alignment horizontal="left"/>
    </xf>
    <xf numFmtId="0" fontId="5" fillId="4" borderId="34" xfId="0" applyFont="1" applyFill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7" fillId="2" borderId="27" xfId="0" applyFont="1" applyFill="1" applyBorder="1" applyAlignment="1">
      <alignment horizontal="left"/>
    </xf>
    <xf numFmtId="0" fontId="7" fillId="2" borderId="46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12" fillId="4" borderId="24" xfId="0" applyFont="1" applyFill="1" applyBorder="1" applyAlignment="1">
      <alignment horizontal="left" vertical="top"/>
    </xf>
    <xf numFmtId="0" fontId="5" fillId="5" borderId="26" xfId="0" applyFont="1" applyFill="1" applyBorder="1" applyAlignment="1">
      <alignment horizontal="left"/>
    </xf>
    <xf numFmtId="0" fontId="5" fillId="5" borderId="42" xfId="0" applyFont="1" applyFill="1" applyBorder="1" applyAlignment="1">
      <alignment horizontal="left"/>
    </xf>
    <xf numFmtId="0" fontId="5" fillId="5" borderId="43" xfId="0" applyFont="1" applyFill="1" applyBorder="1" applyAlignment="1">
      <alignment horizontal="left"/>
    </xf>
    <xf numFmtId="0" fontId="12" fillId="5" borderId="24" xfId="0" applyFont="1" applyFill="1" applyBorder="1" applyAlignment="1">
      <alignment horizontal="left" vertical="top"/>
    </xf>
    <xf numFmtId="173" fontId="12" fillId="5" borderId="24" xfId="0" applyNumberFormat="1" applyFont="1" applyFill="1" applyBorder="1" applyAlignment="1">
      <alignment horizontal="right" vertical="top"/>
    </xf>
    <xf numFmtId="0" fontId="5" fillId="5" borderId="15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172" fontId="6" fillId="3" borderId="11" xfId="0" applyNumberFormat="1" applyFont="1" applyFill="1" applyBorder="1" applyAlignment="1">
      <alignment horizontal="left" vertical="top"/>
    </xf>
    <xf numFmtId="178" fontId="6" fillId="3" borderId="2" xfId="0" applyNumberFormat="1" applyFont="1" applyFill="1" applyBorder="1" applyAlignment="1">
      <alignment horizontal="right" vertical="top"/>
    </xf>
    <xf numFmtId="178" fontId="12" fillId="4" borderId="11" xfId="0" applyNumberFormat="1" applyFont="1" applyFill="1" applyBorder="1" applyAlignment="1">
      <alignment horizontal="right" vertical="top"/>
    </xf>
    <xf numFmtId="178" fontId="12" fillId="0" borderId="2" xfId="0" applyNumberFormat="1" applyFont="1" applyBorder="1" applyAlignment="1">
      <alignment horizontal="right" vertical="top"/>
    </xf>
    <xf numFmtId="178" fontId="12" fillId="0" borderId="11" xfId="0" applyNumberFormat="1" applyFont="1" applyBorder="1" applyAlignment="1">
      <alignment horizontal="right" vertical="top"/>
    </xf>
    <xf numFmtId="0" fontId="5" fillId="0" borderId="32" xfId="0" applyFont="1" applyBorder="1" applyAlignment="1">
      <alignment horizontal="left"/>
    </xf>
    <xf numFmtId="172" fontId="12" fillId="0" borderId="20" xfId="0" applyNumberFormat="1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/>
    </xf>
    <xf numFmtId="176" fontId="12" fillId="0" borderId="24" xfId="0" applyNumberFormat="1" applyFont="1" applyFill="1" applyBorder="1" applyAlignment="1">
      <alignment horizontal="right" vertical="top"/>
    </xf>
    <xf numFmtId="0" fontId="5" fillId="0" borderId="22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8" xfId="0" applyFont="1" applyBorder="1" applyAlignment="1">
      <alignment horizontal="left"/>
    </xf>
    <xf numFmtId="175" fontId="12" fillId="0" borderId="39" xfId="0" applyNumberFormat="1" applyFont="1" applyBorder="1" applyAlignment="1">
      <alignment horizontal="left" vertical="top"/>
    </xf>
    <xf numFmtId="0" fontId="5" fillId="0" borderId="4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48" xfId="0" applyFont="1" applyBorder="1" applyAlignment="1">
      <alignment horizontal="left" vertical="top"/>
    </xf>
    <xf numFmtId="0" fontId="5" fillId="4" borderId="49" xfId="0" applyFont="1" applyFill="1" applyBorder="1" applyAlignment="1">
      <alignment horizontal="left"/>
    </xf>
    <xf numFmtId="176" fontId="12" fillId="4" borderId="24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 horizontal="left"/>
    </xf>
    <xf numFmtId="0" fontId="5" fillId="4" borderId="49" xfId="0" applyFont="1" applyFill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16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75" fontId="12" fillId="0" borderId="48" xfId="0" applyNumberFormat="1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177" fontId="12" fillId="0" borderId="2" xfId="0" applyNumberFormat="1" applyFont="1" applyBorder="1" applyAlignment="1">
      <alignment horizontal="right" vertical="top"/>
    </xf>
    <xf numFmtId="0" fontId="5" fillId="0" borderId="4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1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0" fontId="12" fillId="0" borderId="8" xfId="0" applyFont="1" applyBorder="1" applyAlignment="1">
      <alignment horizontal="left" vertical="top"/>
    </xf>
    <xf numFmtId="173" fontId="12" fillId="0" borderId="8" xfId="0" applyNumberFormat="1" applyFont="1" applyBorder="1" applyAlignment="1">
      <alignment horizontal="right" vertical="top"/>
    </xf>
    <xf numFmtId="0" fontId="5" fillId="0" borderId="1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75" fontId="12" fillId="0" borderId="13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" borderId="12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vertical="top"/>
    </xf>
    <xf numFmtId="178" fontId="6" fillId="3" borderId="11" xfId="0" applyNumberFormat="1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 vertical="top" wrapText="1"/>
    </xf>
    <xf numFmtId="0" fontId="5" fillId="0" borderId="50" xfId="0" applyFont="1" applyBorder="1" applyAlignment="1">
      <alignment horizontal="left"/>
    </xf>
    <xf numFmtId="178" fontId="12" fillId="0" borderId="24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/>
    </xf>
    <xf numFmtId="180" fontId="12" fillId="0" borderId="11" xfId="0" applyNumberFormat="1" applyFont="1" applyBorder="1" applyAlignment="1">
      <alignment horizontal="right" vertical="top"/>
    </xf>
    <xf numFmtId="0" fontId="6" fillId="3" borderId="2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/>
    </xf>
    <xf numFmtId="175" fontId="12" fillId="0" borderId="28" xfId="0" applyNumberFormat="1" applyFont="1" applyBorder="1" applyAlignment="1">
      <alignment horizontal="left" vertical="top"/>
    </xf>
    <xf numFmtId="0" fontId="5" fillId="0" borderId="24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51" xfId="0" applyFont="1" applyBorder="1" applyAlignment="1">
      <alignment/>
    </xf>
    <xf numFmtId="0" fontId="5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 vertical="top" wrapText="1"/>
    </xf>
    <xf numFmtId="176" fontId="12" fillId="0" borderId="52" xfId="0" applyNumberFormat="1" applyFont="1" applyBorder="1" applyAlignment="1">
      <alignment horizontal="right" vertical="top"/>
    </xf>
    <xf numFmtId="0" fontId="12" fillId="0" borderId="53" xfId="0" applyFont="1" applyBorder="1" applyAlignment="1">
      <alignment horizontal="left" vertical="top" wrapText="1"/>
    </xf>
    <xf numFmtId="176" fontId="12" fillId="0" borderId="53" xfId="0" applyNumberFormat="1" applyFont="1" applyBorder="1" applyAlignment="1">
      <alignment horizontal="right" vertical="top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175" fontId="12" fillId="0" borderId="57" xfId="0" applyNumberFormat="1" applyFont="1" applyBorder="1" applyAlignment="1">
      <alignment horizontal="left" vertical="top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3" fontId="6" fillId="0" borderId="2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73" fontId="12" fillId="0" borderId="60" xfId="0" applyNumberFormat="1" applyFont="1" applyBorder="1" applyAlignment="1">
      <alignment horizontal="right" vertical="top"/>
    </xf>
    <xf numFmtId="0" fontId="11" fillId="0" borderId="61" xfId="0" applyFont="1" applyBorder="1" applyAlignment="1">
      <alignment horizontal="left" vertical="top"/>
    </xf>
    <xf numFmtId="0" fontId="5" fillId="0" borderId="61" xfId="0" applyFont="1" applyBorder="1" applyAlignment="1">
      <alignment/>
    </xf>
    <xf numFmtId="0" fontId="5" fillId="0" borderId="39" xfId="0" applyFont="1" applyBorder="1" applyAlignment="1">
      <alignment horizontal="left" vertical="top"/>
    </xf>
    <xf numFmtId="0" fontId="2" fillId="0" borderId="0" xfId="0" applyFont="1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E0E0E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7</xdr:row>
      <xdr:rowOff>0</xdr:rowOff>
    </xdr:from>
    <xdr:to>
      <xdr:col>4</xdr:col>
      <xdr:colOff>476250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38250" y="1828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21</xdr:row>
      <xdr:rowOff>0</xdr:rowOff>
    </xdr:from>
    <xdr:to>
      <xdr:col>4</xdr:col>
      <xdr:colOff>476250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238250" y="4724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22</xdr:row>
      <xdr:rowOff>0</xdr:rowOff>
    </xdr:from>
    <xdr:to>
      <xdr:col>4</xdr:col>
      <xdr:colOff>476250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1238250" y="4914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56</xdr:row>
      <xdr:rowOff>0</xdr:rowOff>
    </xdr:from>
    <xdr:to>
      <xdr:col>4</xdr:col>
      <xdr:colOff>476250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238250" y="120205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73</xdr:row>
      <xdr:rowOff>0</xdr:rowOff>
    </xdr:from>
    <xdr:to>
      <xdr:col>4</xdr:col>
      <xdr:colOff>476250</xdr:colOff>
      <xdr:row>73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1238250" y="155924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172</xdr:row>
      <xdr:rowOff>0</xdr:rowOff>
    </xdr:from>
    <xdr:to>
      <xdr:col>4</xdr:col>
      <xdr:colOff>476250</xdr:colOff>
      <xdr:row>172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1238250" y="35013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175</xdr:row>
      <xdr:rowOff>0</xdr:rowOff>
    </xdr:from>
    <xdr:to>
      <xdr:col>4</xdr:col>
      <xdr:colOff>476250</xdr:colOff>
      <xdr:row>175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1238250" y="35556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215</xdr:row>
      <xdr:rowOff>0</xdr:rowOff>
    </xdr:from>
    <xdr:to>
      <xdr:col>4</xdr:col>
      <xdr:colOff>476250</xdr:colOff>
      <xdr:row>215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1238250" y="44243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234</xdr:row>
      <xdr:rowOff>0</xdr:rowOff>
    </xdr:from>
    <xdr:to>
      <xdr:col>4</xdr:col>
      <xdr:colOff>476250</xdr:colOff>
      <xdr:row>234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1238250" y="480250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282</xdr:row>
      <xdr:rowOff>0</xdr:rowOff>
    </xdr:from>
    <xdr:to>
      <xdr:col>4</xdr:col>
      <xdr:colOff>476250</xdr:colOff>
      <xdr:row>282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238250" y="58874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290</xdr:row>
      <xdr:rowOff>0</xdr:rowOff>
    </xdr:from>
    <xdr:to>
      <xdr:col>4</xdr:col>
      <xdr:colOff>476250</xdr:colOff>
      <xdr:row>290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238250" y="603980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338</xdr:row>
      <xdr:rowOff>0</xdr:rowOff>
    </xdr:from>
    <xdr:to>
      <xdr:col>4</xdr:col>
      <xdr:colOff>476250</xdr:colOff>
      <xdr:row>338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238250" y="70827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350</xdr:row>
      <xdr:rowOff>0</xdr:rowOff>
    </xdr:from>
    <xdr:to>
      <xdr:col>4</xdr:col>
      <xdr:colOff>476250</xdr:colOff>
      <xdr:row>350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38250" y="73085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354</xdr:row>
      <xdr:rowOff>0</xdr:rowOff>
    </xdr:from>
    <xdr:to>
      <xdr:col>4</xdr:col>
      <xdr:colOff>476250</xdr:colOff>
      <xdr:row>354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1238250" y="737997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358</xdr:row>
      <xdr:rowOff>0</xdr:rowOff>
    </xdr:from>
    <xdr:to>
      <xdr:col>4</xdr:col>
      <xdr:colOff>476250</xdr:colOff>
      <xdr:row>358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1238250" y="745521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362</xdr:row>
      <xdr:rowOff>0</xdr:rowOff>
    </xdr:from>
    <xdr:to>
      <xdr:col>4</xdr:col>
      <xdr:colOff>476250</xdr:colOff>
      <xdr:row>362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1238250" y="752760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366</xdr:row>
      <xdr:rowOff>0</xdr:rowOff>
    </xdr:from>
    <xdr:to>
      <xdr:col>4</xdr:col>
      <xdr:colOff>476250</xdr:colOff>
      <xdr:row>366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1238250" y="760095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370</xdr:row>
      <xdr:rowOff>0</xdr:rowOff>
    </xdr:from>
    <xdr:to>
      <xdr:col>4</xdr:col>
      <xdr:colOff>476250</xdr:colOff>
      <xdr:row>370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1238250" y="76733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372</xdr:row>
      <xdr:rowOff>0</xdr:rowOff>
    </xdr:from>
    <xdr:to>
      <xdr:col>4</xdr:col>
      <xdr:colOff>476250</xdr:colOff>
      <xdr:row>372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1238250" y="77095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373</xdr:row>
      <xdr:rowOff>0</xdr:rowOff>
    </xdr:from>
    <xdr:to>
      <xdr:col>4</xdr:col>
      <xdr:colOff>476250</xdr:colOff>
      <xdr:row>373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1238250" y="772763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382</xdr:row>
      <xdr:rowOff>0</xdr:rowOff>
    </xdr:from>
    <xdr:to>
      <xdr:col>4</xdr:col>
      <xdr:colOff>476250</xdr:colOff>
      <xdr:row>382</xdr:row>
      <xdr:rowOff>0</xdr:rowOff>
    </xdr:to>
    <xdr:sp>
      <xdr:nvSpPr>
        <xdr:cNvPr id="21" name="Line 23"/>
        <xdr:cNvSpPr>
          <a:spLocks/>
        </xdr:cNvSpPr>
      </xdr:nvSpPr>
      <xdr:spPr>
        <a:xfrm flipH="1" flipV="1">
          <a:off x="1238250" y="79009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384</xdr:row>
      <xdr:rowOff>0</xdr:rowOff>
    </xdr:from>
    <xdr:to>
      <xdr:col>4</xdr:col>
      <xdr:colOff>476250</xdr:colOff>
      <xdr:row>384</xdr:row>
      <xdr:rowOff>0</xdr:rowOff>
    </xdr:to>
    <xdr:sp>
      <xdr:nvSpPr>
        <xdr:cNvPr id="22" name="Line 24"/>
        <xdr:cNvSpPr>
          <a:spLocks/>
        </xdr:cNvSpPr>
      </xdr:nvSpPr>
      <xdr:spPr>
        <a:xfrm flipH="1" flipV="1">
          <a:off x="1238250" y="793718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385</xdr:row>
      <xdr:rowOff>0</xdr:rowOff>
    </xdr:from>
    <xdr:to>
      <xdr:col>4</xdr:col>
      <xdr:colOff>476250</xdr:colOff>
      <xdr:row>385</xdr:row>
      <xdr:rowOff>0</xdr:rowOff>
    </xdr:to>
    <xdr:sp>
      <xdr:nvSpPr>
        <xdr:cNvPr id="23" name="Line 25"/>
        <xdr:cNvSpPr>
          <a:spLocks/>
        </xdr:cNvSpPr>
      </xdr:nvSpPr>
      <xdr:spPr>
        <a:xfrm flipH="1" flipV="1">
          <a:off x="1238250" y="795528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396</xdr:row>
      <xdr:rowOff>0</xdr:rowOff>
    </xdr:from>
    <xdr:to>
      <xdr:col>4</xdr:col>
      <xdr:colOff>476250</xdr:colOff>
      <xdr:row>396</xdr:row>
      <xdr:rowOff>0</xdr:rowOff>
    </xdr:to>
    <xdr:sp>
      <xdr:nvSpPr>
        <xdr:cNvPr id="24" name="Line 26"/>
        <xdr:cNvSpPr>
          <a:spLocks/>
        </xdr:cNvSpPr>
      </xdr:nvSpPr>
      <xdr:spPr>
        <a:xfrm flipH="1" flipV="1">
          <a:off x="1238250" y="818578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399</xdr:row>
      <xdr:rowOff>0</xdr:rowOff>
    </xdr:from>
    <xdr:to>
      <xdr:col>4</xdr:col>
      <xdr:colOff>476250</xdr:colOff>
      <xdr:row>399</xdr:row>
      <xdr:rowOff>0</xdr:rowOff>
    </xdr:to>
    <xdr:sp>
      <xdr:nvSpPr>
        <xdr:cNvPr id="25" name="Line 27"/>
        <xdr:cNvSpPr>
          <a:spLocks/>
        </xdr:cNvSpPr>
      </xdr:nvSpPr>
      <xdr:spPr>
        <a:xfrm flipH="1" flipV="1">
          <a:off x="1238250" y="82400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399</xdr:row>
      <xdr:rowOff>0</xdr:rowOff>
    </xdr:from>
    <xdr:to>
      <xdr:col>4</xdr:col>
      <xdr:colOff>476250</xdr:colOff>
      <xdr:row>399</xdr:row>
      <xdr:rowOff>0</xdr:rowOff>
    </xdr:to>
    <xdr:sp>
      <xdr:nvSpPr>
        <xdr:cNvPr id="26" name="Line 28"/>
        <xdr:cNvSpPr>
          <a:spLocks/>
        </xdr:cNvSpPr>
      </xdr:nvSpPr>
      <xdr:spPr>
        <a:xfrm flipH="1" flipV="1">
          <a:off x="1238250" y="82400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399</xdr:row>
      <xdr:rowOff>0</xdr:rowOff>
    </xdr:from>
    <xdr:to>
      <xdr:col>4</xdr:col>
      <xdr:colOff>476250</xdr:colOff>
      <xdr:row>399</xdr:row>
      <xdr:rowOff>0</xdr:rowOff>
    </xdr:to>
    <xdr:sp>
      <xdr:nvSpPr>
        <xdr:cNvPr id="27" name="Line 29"/>
        <xdr:cNvSpPr>
          <a:spLocks/>
        </xdr:cNvSpPr>
      </xdr:nvSpPr>
      <xdr:spPr>
        <a:xfrm flipH="1" flipV="1">
          <a:off x="1238250" y="824007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456</xdr:row>
      <xdr:rowOff>0</xdr:rowOff>
    </xdr:from>
    <xdr:to>
      <xdr:col>4</xdr:col>
      <xdr:colOff>476250</xdr:colOff>
      <xdr:row>456</xdr:row>
      <xdr:rowOff>0</xdr:rowOff>
    </xdr:to>
    <xdr:sp>
      <xdr:nvSpPr>
        <xdr:cNvPr id="28" name="Line 30"/>
        <xdr:cNvSpPr>
          <a:spLocks/>
        </xdr:cNvSpPr>
      </xdr:nvSpPr>
      <xdr:spPr>
        <a:xfrm flipH="1" flipV="1">
          <a:off x="1238250" y="93773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467</xdr:row>
      <xdr:rowOff>0</xdr:rowOff>
    </xdr:from>
    <xdr:to>
      <xdr:col>4</xdr:col>
      <xdr:colOff>476250</xdr:colOff>
      <xdr:row>467</xdr:row>
      <xdr:rowOff>0</xdr:rowOff>
    </xdr:to>
    <xdr:sp>
      <xdr:nvSpPr>
        <xdr:cNvPr id="29" name="Line 31"/>
        <xdr:cNvSpPr>
          <a:spLocks/>
        </xdr:cNvSpPr>
      </xdr:nvSpPr>
      <xdr:spPr>
        <a:xfrm flipH="1" flipV="1">
          <a:off x="1238250" y="95869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482</xdr:row>
      <xdr:rowOff>0</xdr:rowOff>
    </xdr:from>
    <xdr:to>
      <xdr:col>4</xdr:col>
      <xdr:colOff>476250</xdr:colOff>
      <xdr:row>482</xdr:row>
      <xdr:rowOff>0</xdr:rowOff>
    </xdr:to>
    <xdr:sp>
      <xdr:nvSpPr>
        <xdr:cNvPr id="30" name="Line 32"/>
        <xdr:cNvSpPr>
          <a:spLocks/>
        </xdr:cNvSpPr>
      </xdr:nvSpPr>
      <xdr:spPr>
        <a:xfrm flipH="1" flipV="1">
          <a:off x="1238250" y="98726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494</xdr:row>
      <xdr:rowOff>0</xdr:rowOff>
    </xdr:from>
    <xdr:to>
      <xdr:col>4</xdr:col>
      <xdr:colOff>476250</xdr:colOff>
      <xdr:row>494</xdr:row>
      <xdr:rowOff>0</xdr:rowOff>
    </xdr:to>
    <xdr:sp>
      <xdr:nvSpPr>
        <xdr:cNvPr id="31" name="Line 33"/>
        <xdr:cNvSpPr>
          <a:spLocks/>
        </xdr:cNvSpPr>
      </xdr:nvSpPr>
      <xdr:spPr>
        <a:xfrm flipH="1" flipV="1">
          <a:off x="1238250" y="101107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502</xdr:row>
      <xdr:rowOff>0</xdr:rowOff>
    </xdr:from>
    <xdr:to>
      <xdr:col>4</xdr:col>
      <xdr:colOff>476250</xdr:colOff>
      <xdr:row>502</xdr:row>
      <xdr:rowOff>0</xdr:rowOff>
    </xdr:to>
    <xdr:sp>
      <xdr:nvSpPr>
        <xdr:cNvPr id="32" name="Line 34"/>
        <xdr:cNvSpPr>
          <a:spLocks/>
        </xdr:cNvSpPr>
      </xdr:nvSpPr>
      <xdr:spPr>
        <a:xfrm flipH="1" flipV="1">
          <a:off x="1238250" y="1026318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3" name="Line 35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4" name="Line 36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5" name="Line 37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6" name="Line 38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7" name="Line 39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8" name="Line 40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39" name="Line 41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40" name="Line 42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41" name="Line 43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42" name="Line 44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532</xdr:row>
      <xdr:rowOff>0</xdr:rowOff>
    </xdr:from>
    <xdr:to>
      <xdr:col>4</xdr:col>
      <xdr:colOff>476250</xdr:colOff>
      <xdr:row>532</xdr:row>
      <xdr:rowOff>0</xdr:rowOff>
    </xdr:to>
    <xdr:sp>
      <xdr:nvSpPr>
        <xdr:cNvPr id="43" name="Line 45"/>
        <xdr:cNvSpPr>
          <a:spLocks/>
        </xdr:cNvSpPr>
      </xdr:nvSpPr>
      <xdr:spPr>
        <a:xfrm flipH="1" flipV="1">
          <a:off x="1238250" y="1088326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533</xdr:row>
      <xdr:rowOff>0</xdr:rowOff>
    </xdr:from>
    <xdr:to>
      <xdr:col>4</xdr:col>
      <xdr:colOff>476250</xdr:colOff>
      <xdr:row>533</xdr:row>
      <xdr:rowOff>0</xdr:rowOff>
    </xdr:to>
    <xdr:sp>
      <xdr:nvSpPr>
        <xdr:cNvPr id="44" name="Line 46"/>
        <xdr:cNvSpPr>
          <a:spLocks/>
        </xdr:cNvSpPr>
      </xdr:nvSpPr>
      <xdr:spPr>
        <a:xfrm flipH="1" flipV="1">
          <a:off x="1238250" y="1090231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45" name="Line 48"/>
        <xdr:cNvSpPr>
          <a:spLocks/>
        </xdr:cNvSpPr>
      </xdr:nvSpPr>
      <xdr:spPr>
        <a:xfrm flipH="1" flipV="1">
          <a:off x="3352800" y="116995575"/>
          <a:ext cx="13811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565</xdr:row>
      <xdr:rowOff>0</xdr:rowOff>
    </xdr:from>
    <xdr:to>
      <xdr:col>3</xdr:col>
      <xdr:colOff>314325</xdr:colOff>
      <xdr:row>565</xdr:row>
      <xdr:rowOff>0</xdr:rowOff>
    </xdr:to>
    <xdr:sp>
      <xdr:nvSpPr>
        <xdr:cNvPr id="46" name="Line 49"/>
        <xdr:cNvSpPr>
          <a:spLocks/>
        </xdr:cNvSpPr>
      </xdr:nvSpPr>
      <xdr:spPr>
        <a:xfrm flipH="1" flipV="1">
          <a:off x="0" y="116995575"/>
          <a:ext cx="1219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47" name="Line 50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48" name="Line 51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454</xdr:row>
      <xdr:rowOff>0</xdr:rowOff>
    </xdr:from>
    <xdr:to>
      <xdr:col>4</xdr:col>
      <xdr:colOff>476250</xdr:colOff>
      <xdr:row>454</xdr:row>
      <xdr:rowOff>0</xdr:rowOff>
    </xdr:to>
    <xdr:sp>
      <xdr:nvSpPr>
        <xdr:cNvPr id="49" name="Line 53"/>
        <xdr:cNvSpPr>
          <a:spLocks/>
        </xdr:cNvSpPr>
      </xdr:nvSpPr>
      <xdr:spPr>
        <a:xfrm flipH="1" flipV="1">
          <a:off x="1238250" y="933926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225</xdr:row>
      <xdr:rowOff>0</xdr:rowOff>
    </xdr:from>
    <xdr:to>
      <xdr:col>4</xdr:col>
      <xdr:colOff>476250</xdr:colOff>
      <xdr:row>225</xdr:row>
      <xdr:rowOff>0</xdr:rowOff>
    </xdr:to>
    <xdr:sp>
      <xdr:nvSpPr>
        <xdr:cNvPr id="50" name="Line 54"/>
        <xdr:cNvSpPr>
          <a:spLocks/>
        </xdr:cNvSpPr>
      </xdr:nvSpPr>
      <xdr:spPr>
        <a:xfrm flipH="1" flipV="1">
          <a:off x="1238250" y="462819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372</xdr:row>
      <xdr:rowOff>0</xdr:rowOff>
    </xdr:from>
    <xdr:to>
      <xdr:col>4</xdr:col>
      <xdr:colOff>476250</xdr:colOff>
      <xdr:row>372</xdr:row>
      <xdr:rowOff>0</xdr:rowOff>
    </xdr:to>
    <xdr:sp>
      <xdr:nvSpPr>
        <xdr:cNvPr id="51" name="Line 55"/>
        <xdr:cNvSpPr>
          <a:spLocks/>
        </xdr:cNvSpPr>
      </xdr:nvSpPr>
      <xdr:spPr>
        <a:xfrm flipH="1" flipV="1">
          <a:off x="1238250" y="7709535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2" name="Line 56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3" name="Line 57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4" name="Line 58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5" name="Line 59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6" name="Line 60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7" name="Line 61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8" name="Line 62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59" name="Line 63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0" name="Line 64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1" name="Line 65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2" name="Line 66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3" name="Line 67"/>
        <xdr:cNvSpPr>
          <a:spLocks/>
        </xdr:cNvSpPr>
      </xdr:nvSpPr>
      <xdr:spPr>
        <a:xfrm flipH="1" flipV="1">
          <a:off x="3962400" y="116995575"/>
          <a:ext cx="7715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4" name="Line 68"/>
        <xdr:cNvSpPr>
          <a:spLocks/>
        </xdr:cNvSpPr>
      </xdr:nvSpPr>
      <xdr:spPr>
        <a:xfrm flipH="1" flipV="1">
          <a:off x="3962400" y="116995575"/>
          <a:ext cx="7715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534</xdr:row>
      <xdr:rowOff>0</xdr:rowOff>
    </xdr:from>
    <xdr:to>
      <xdr:col>4</xdr:col>
      <xdr:colOff>476250</xdr:colOff>
      <xdr:row>534</xdr:row>
      <xdr:rowOff>0</xdr:rowOff>
    </xdr:to>
    <xdr:sp>
      <xdr:nvSpPr>
        <xdr:cNvPr id="65" name="Line 69"/>
        <xdr:cNvSpPr>
          <a:spLocks/>
        </xdr:cNvSpPr>
      </xdr:nvSpPr>
      <xdr:spPr>
        <a:xfrm flipH="1" flipV="1">
          <a:off x="1238250" y="1093089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6" name="Line 70"/>
        <xdr:cNvSpPr>
          <a:spLocks/>
        </xdr:cNvSpPr>
      </xdr:nvSpPr>
      <xdr:spPr>
        <a:xfrm flipH="1" flipV="1">
          <a:off x="3962400" y="116995575"/>
          <a:ext cx="7715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7" name="Line 71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68" name="Line 72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365</xdr:row>
      <xdr:rowOff>0</xdr:rowOff>
    </xdr:from>
    <xdr:to>
      <xdr:col>4</xdr:col>
      <xdr:colOff>476250</xdr:colOff>
      <xdr:row>365</xdr:row>
      <xdr:rowOff>0</xdr:rowOff>
    </xdr:to>
    <xdr:sp>
      <xdr:nvSpPr>
        <xdr:cNvPr id="69" name="Line 74"/>
        <xdr:cNvSpPr>
          <a:spLocks/>
        </xdr:cNvSpPr>
      </xdr:nvSpPr>
      <xdr:spPr>
        <a:xfrm flipH="1" flipV="1">
          <a:off x="1238250" y="758285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312</xdr:row>
      <xdr:rowOff>0</xdr:rowOff>
    </xdr:from>
    <xdr:to>
      <xdr:col>4</xdr:col>
      <xdr:colOff>476250</xdr:colOff>
      <xdr:row>312</xdr:row>
      <xdr:rowOff>0</xdr:rowOff>
    </xdr:to>
    <xdr:sp>
      <xdr:nvSpPr>
        <xdr:cNvPr id="70" name="Line 75"/>
        <xdr:cNvSpPr>
          <a:spLocks/>
        </xdr:cNvSpPr>
      </xdr:nvSpPr>
      <xdr:spPr>
        <a:xfrm flipH="1" flipV="1">
          <a:off x="1238250" y="6500812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1" name="Line 76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2" name="Line 77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3" name="Line 78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4" name="Line 79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5" name="Line 80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6" name="Line 81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7" name="Line 82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8" name="Line 83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79" name="Line 84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0" name="Line 85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1" name="Line 86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2" name="Line 87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3" name="Line 88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4" name="Line 89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5" name="Line 90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6" name="Line 91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7" name="Line 92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8" name="Line 93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89" name="Line 94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0" name="Line 95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1" name="Line 96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2" name="Line 97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3" name="Line 98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4" name="Line 99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5" name="Line 100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6" name="Line 101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7" name="Line 102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8" name="Line 103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99" name="Line 104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100" name="Line 105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101" name="Line 106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6</xdr:col>
      <xdr:colOff>0</xdr:colOff>
      <xdr:row>565</xdr:row>
      <xdr:rowOff>0</xdr:rowOff>
    </xdr:to>
    <xdr:sp>
      <xdr:nvSpPr>
        <xdr:cNvPr id="102" name="Line 107"/>
        <xdr:cNvSpPr>
          <a:spLocks/>
        </xdr:cNvSpPr>
      </xdr:nvSpPr>
      <xdr:spPr>
        <a:xfrm flipH="1" flipV="1">
          <a:off x="4733925" y="116995575"/>
          <a:ext cx="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771525</xdr:colOff>
      <xdr:row>565</xdr:row>
      <xdr:rowOff>0</xdr:rowOff>
    </xdr:from>
    <xdr:to>
      <xdr:col>7</xdr:col>
      <xdr:colOff>0</xdr:colOff>
      <xdr:row>565</xdr:row>
      <xdr:rowOff>0</xdr:rowOff>
    </xdr:to>
    <xdr:sp>
      <xdr:nvSpPr>
        <xdr:cNvPr id="103" name="Line 108"/>
        <xdr:cNvSpPr>
          <a:spLocks/>
        </xdr:cNvSpPr>
      </xdr:nvSpPr>
      <xdr:spPr>
        <a:xfrm flipH="1" flipV="1">
          <a:off x="4733925" y="116995575"/>
          <a:ext cx="838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7</xdr:col>
      <xdr:colOff>0</xdr:colOff>
      <xdr:row>565</xdr:row>
      <xdr:rowOff>0</xdr:rowOff>
    </xdr:to>
    <xdr:sp>
      <xdr:nvSpPr>
        <xdr:cNvPr id="104" name="Line 109"/>
        <xdr:cNvSpPr>
          <a:spLocks/>
        </xdr:cNvSpPr>
      </xdr:nvSpPr>
      <xdr:spPr>
        <a:xfrm flipH="1" flipV="1">
          <a:off x="4733925" y="116995575"/>
          <a:ext cx="838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7</xdr:col>
      <xdr:colOff>0</xdr:colOff>
      <xdr:row>565</xdr:row>
      <xdr:rowOff>0</xdr:rowOff>
    </xdr:to>
    <xdr:sp>
      <xdr:nvSpPr>
        <xdr:cNvPr id="105" name="Line 110"/>
        <xdr:cNvSpPr>
          <a:spLocks/>
        </xdr:cNvSpPr>
      </xdr:nvSpPr>
      <xdr:spPr>
        <a:xfrm flipH="1" flipV="1">
          <a:off x="4733925" y="116995575"/>
          <a:ext cx="838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565</xdr:row>
      <xdr:rowOff>0</xdr:rowOff>
    </xdr:from>
    <xdr:to>
      <xdr:col>7</xdr:col>
      <xdr:colOff>0</xdr:colOff>
      <xdr:row>565</xdr:row>
      <xdr:rowOff>0</xdr:rowOff>
    </xdr:to>
    <xdr:sp>
      <xdr:nvSpPr>
        <xdr:cNvPr id="106" name="Line 111"/>
        <xdr:cNvSpPr>
          <a:spLocks/>
        </xdr:cNvSpPr>
      </xdr:nvSpPr>
      <xdr:spPr>
        <a:xfrm flipH="1" flipV="1">
          <a:off x="4733925" y="116995575"/>
          <a:ext cx="83820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565</xdr:row>
      <xdr:rowOff>0</xdr:rowOff>
    </xdr:from>
    <xdr:to>
      <xdr:col>8</xdr:col>
      <xdr:colOff>0</xdr:colOff>
      <xdr:row>565</xdr:row>
      <xdr:rowOff>0</xdr:rowOff>
    </xdr:to>
    <xdr:sp>
      <xdr:nvSpPr>
        <xdr:cNvPr id="107" name="Line 112"/>
        <xdr:cNvSpPr>
          <a:spLocks/>
        </xdr:cNvSpPr>
      </xdr:nvSpPr>
      <xdr:spPr>
        <a:xfrm flipH="1" flipV="1">
          <a:off x="5572125" y="116995575"/>
          <a:ext cx="695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565</xdr:row>
      <xdr:rowOff>0</xdr:rowOff>
    </xdr:from>
    <xdr:to>
      <xdr:col>8</xdr:col>
      <xdr:colOff>0</xdr:colOff>
      <xdr:row>565</xdr:row>
      <xdr:rowOff>0</xdr:rowOff>
    </xdr:to>
    <xdr:sp>
      <xdr:nvSpPr>
        <xdr:cNvPr id="108" name="Line 113"/>
        <xdr:cNvSpPr>
          <a:spLocks/>
        </xdr:cNvSpPr>
      </xdr:nvSpPr>
      <xdr:spPr>
        <a:xfrm flipH="1" flipV="1">
          <a:off x="5572125" y="116995575"/>
          <a:ext cx="695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565</xdr:row>
      <xdr:rowOff>0</xdr:rowOff>
    </xdr:from>
    <xdr:to>
      <xdr:col>8</xdr:col>
      <xdr:colOff>0</xdr:colOff>
      <xdr:row>565</xdr:row>
      <xdr:rowOff>0</xdr:rowOff>
    </xdr:to>
    <xdr:sp>
      <xdr:nvSpPr>
        <xdr:cNvPr id="109" name="Line 114"/>
        <xdr:cNvSpPr>
          <a:spLocks/>
        </xdr:cNvSpPr>
      </xdr:nvSpPr>
      <xdr:spPr>
        <a:xfrm flipH="1" flipV="1">
          <a:off x="5572125" y="116995575"/>
          <a:ext cx="695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565</xdr:row>
      <xdr:rowOff>0</xdr:rowOff>
    </xdr:from>
    <xdr:to>
      <xdr:col>8</xdr:col>
      <xdr:colOff>0</xdr:colOff>
      <xdr:row>565</xdr:row>
      <xdr:rowOff>0</xdr:rowOff>
    </xdr:to>
    <xdr:sp>
      <xdr:nvSpPr>
        <xdr:cNvPr id="110" name="Line 115"/>
        <xdr:cNvSpPr>
          <a:spLocks/>
        </xdr:cNvSpPr>
      </xdr:nvSpPr>
      <xdr:spPr>
        <a:xfrm flipH="1" flipV="1">
          <a:off x="5572125" y="116995575"/>
          <a:ext cx="6953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8</xdr:row>
      <xdr:rowOff>0</xdr:rowOff>
    </xdr:from>
    <xdr:to>
      <xdr:col>4</xdr:col>
      <xdr:colOff>476250</xdr:colOff>
      <xdr:row>8</xdr:row>
      <xdr:rowOff>0</xdr:rowOff>
    </xdr:to>
    <xdr:sp>
      <xdr:nvSpPr>
        <xdr:cNvPr id="111" name="Line 116"/>
        <xdr:cNvSpPr>
          <a:spLocks/>
        </xdr:cNvSpPr>
      </xdr:nvSpPr>
      <xdr:spPr>
        <a:xfrm flipH="1" flipV="1">
          <a:off x="1238250" y="20193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248</xdr:row>
      <xdr:rowOff>0</xdr:rowOff>
    </xdr:from>
    <xdr:to>
      <xdr:col>4</xdr:col>
      <xdr:colOff>476250</xdr:colOff>
      <xdr:row>248</xdr:row>
      <xdr:rowOff>0</xdr:rowOff>
    </xdr:to>
    <xdr:sp>
      <xdr:nvSpPr>
        <xdr:cNvPr id="112" name="Line 117"/>
        <xdr:cNvSpPr>
          <a:spLocks/>
        </xdr:cNvSpPr>
      </xdr:nvSpPr>
      <xdr:spPr>
        <a:xfrm flipH="1" flipV="1">
          <a:off x="1238250" y="51120675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333375</xdr:colOff>
      <xdr:row>535</xdr:row>
      <xdr:rowOff>0</xdr:rowOff>
    </xdr:from>
    <xdr:to>
      <xdr:col>4</xdr:col>
      <xdr:colOff>476250</xdr:colOff>
      <xdr:row>535</xdr:row>
      <xdr:rowOff>0</xdr:rowOff>
    </xdr:to>
    <xdr:sp>
      <xdr:nvSpPr>
        <xdr:cNvPr id="113" name="Line 118"/>
        <xdr:cNvSpPr>
          <a:spLocks/>
        </xdr:cNvSpPr>
      </xdr:nvSpPr>
      <xdr:spPr>
        <a:xfrm flipH="1" flipV="1">
          <a:off x="1238250" y="109499400"/>
          <a:ext cx="495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8"/>
  <sheetViews>
    <sheetView tabSelected="1" view="pageBreakPreview" zoomScaleSheetLayoutView="100" workbookViewId="0" topLeftCell="A549">
      <selection activeCell="I66" sqref="I66"/>
    </sheetView>
  </sheetViews>
  <sheetFormatPr defaultColWidth="9.140625" defaultRowHeight="15" customHeight="1"/>
  <cols>
    <col min="1" max="1" width="4.8515625" style="1" customWidth="1"/>
    <col min="2" max="2" width="7.140625" style="2" customWidth="1" collapsed="1"/>
    <col min="3" max="3" width="1.57421875" style="2" customWidth="1"/>
    <col min="4" max="4" width="5.28125" style="2" customWidth="1" collapsed="1"/>
    <col min="5" max="5" width="40.57421875" style="1" customWidth="1"/>
    <col min="6" max="6" width="11.57421875" style="1" customWidth="1" collapsed="1"/>
    <col min="7" max="7" width="12.57421875" style="1" customWidth="1" collapsed="1"/>
    <col min="8" max="8" width="10.421875" style="1" customWidth="1" collapsed="1"/>
    <col min="9" max="13" width="9.140625" style="1" customWidth="1" collapsed="1"/>
    <col min="14" max="16384" width="9.140625" style="1" customWidth="1"/>
  </cols>
  <sheetData>
    <row r="1" spans="1:8" s="11" customFormat="1" ht="43.5" customHeight="1">
      <c r="A1" s="14"/>
      <c r="B1" s="15"/>
      <c r="C1" s="15"/>
      <c r="D1" s="15"/>
      <c r="E1" s="274" t="s">
        <v>277</v>
      </c>
      <c r="F1" s="275"/>
      <c r="G1" s="276"/>
      <c r="H1" s="13" t="s">
        <v>276</v>
      </c>
    </row>
    <row r="2" spans="1:8" ht="18" customHeight="1">
      <c r="A2" s="16"/>
      <c r="B2" s="17"/>
      <c r="C2" s="17"/>
      <c r="D2" s="18"/>
      <c r="E2" s="16" t="s">
        <v>278</v>
      </c>
      <c r="F2" s="19" t="s">
        <v>188</v>
      </c>
      <c r="G2" s="19" t="s">
        <v>195</v>
      </c>
      <c r="H2" s="19" t="s">
        <v>194</v>
      </c>
    </row>
    <row r="3" spans="1:8" ht="15" customHeight="1">
      <c r="A3" s="20" t="s">
        <v>0</v>
      </c>
      <c r="B3" s="21" t="s">
        <v>1</v>
      </c>
      <c r="C3" s="21" t="s">
        <v>2</v>
      </c>
      <c r="D3" s="22"/>
      <c r="E3" s="20" t="s">
        <v>3</v>
      </c>
      <c r="F3" s="20">
        <v>2007</v>
      </c>
      <c r="G3" s="20">
        <v>2007</v>
      </c>
      <c r="H3" s="20"/>
    </row>
    <row r="4" spans="1:8" s="8" customFormat="1" ht="15" customHeight="1">
      <c r="A4" s="23">
        <v>1</v>
      </c>
      <c r="B4" s="24">
        <v>2</v>
      </c>
      <c r="C4" s="25"/>
      <c r="D4" s="26">
        <v>3</v>
      </c>
      <c r="E4" s="23">
        <v>4</v>
      </c>
      <c r="F4" s="23">
        <v>5</v>
      </c>
      <c r="G4" s="23">
        <v>6</v>
      </c>
      <c r="H4" s="23">
        <v>7</v>
      </c>
    </row>
    <row r="5" spans="1:8" s="3" customFormat="1" ht="15" customHeight="1">
      <c r="A5" s="27">
        <v>10</v>
      </c>
      <c r="B5" s="28"/>
      <c r="C5" s="28"/>
      <c r="D5" s="29"/>
      <c r="E5" s="30" t="s">
        <v>65</v>
      </c>
      <c r="F5" s="31">
        <f>F6+F8</f>
        <v>6637</v>
      </c>
      <c r="G5" s="31">
        <f>G6+G8</f>
        <v>6399.52</v>
      </c>
      <c r="H5" s="32">
        <f aca="true" t="shared" si="0" ref="H5:H17">G5/F5*100</f>
        <v>96.42187735422631</v>
      </c>
    </row>
    <row r="6" spans="1:8" s="3" customFormat="1" ht="15" customHeight="1">
      <c r="A6" s="33"/>
      <c r="B6" s="34">
        <v>1030</v>
      </c>
      <c r="C6" s="35"/>
      <c r="D6" s="36"/>
      <c r="E6" s="37" t="s">
        <v>66</v>
      </c>
      <c r="F6" s="38">
        <f>F7</f>
        <v>1200</v>
      </c>
      <c r="G6" s="38">
        <f>G7</f>
        <v>1071.46</v>
      </c>
      <c r="H6" s="39">
        <f t="shared" si="0"/>
        <v>89.28833333333334</v>
      </c>
    </row>
    <row r="7" spans="1:8" s="3" customFormat="1" ht="22.5">
      <c r="A7" s="33"/>
      <c r="B7" s="40"/>
      <c r="C7" s="41"/>
      <c r="D7" s="42">
        <v>2850</v>
      </c>
      <c r="E7" s="43" t="s">
        <v>152</v>
      </c>
      <c r="F7" s="44">
        <v>1200</v>
      </c>
      <c r="G7" s="44">
        <v>1071.46</v>
      </c>
      <c r="H7" s="39">
        <f t="shared" si="0"/>
        <v>89.28833333333334</v>
      </c>
    </row>
    <row r="8" spans="1:8" ht="15" customHeight="1">
      <c r="A8" s="45"/>
      <c r="B8" s="46" t="s">
        <v>220</v>
      </c>
      <c r="C8" s="47"/>
      <c r="D8" s="48"/>
      <c r="E8" s="49" t="s">
        <v>19</v>
      </c>
      <c r="F8" s="50">
        <f>SUM(F9:F10)</f>
        <v>5437</v>
      </c>
      <c r="G8" s="50">
        <f>SUM(G9:G10)</f>
        <v>5328.06</v>
      </c>
      <c r="H8" s="39">
        <f t="shared" si="0"/>
        <v>97.99632150082766</v>
      </c>
    </row>
    <row r="9" spans="1:8" ht="17.25" customHeight="1">
      <c r="A9" s="45"/>
      <c r="B9" s="51"/>
      <c r="C9" s="52"/>
      <c r="D9" s="53">
        <v>4210</v>
      </c>
      <c r="E9" s="54" t="s">
        <v>20</v>
      </c>
      <c r="F9" s="55">
        <v>107</v>
      </c>
      <c r="G9" s="55">
        <v>104.47</v>
      </c>
      <c r="H9" s="39">
        <f>G9/F9*100</f>
        <v>97.63551401869158</v>
      </c>
    </row>
    <row r="10" spans="1:8" ht="15" customHeight="1">
      <c r="A10" s="45"/>
      <c r="B10" s="56"/>
      <c r="C10" s="57"/>
      <c r="D10" s="53">
        <v>4430</v>
      </c>
      <c r="E10" s="54" t="s">
        <v>145</v>
      </c>
      <c r="F10" s="39">
        <v>5330</v>
      </c>
      <c r="G10" s="39">
        <v>5223.59</v>
      </c>
      <c r="H10" s="39">
        <f>G10/F10*100</f>
        <v>98.00356472795497</v>
      </c>
    </row>
    <row r="11" spans="1:8" ht="15" customHeight="1">
      <c r="A11" s="58">
        <v>600</v>
      </c>
      <c r="B11" s="59"/>
      <c r="C11" s="59"/>
      <c r="D11" s="60"/>
      <c r="E11" s="61" t="s">
        <v>6</v>
      </c>
      <c r="F11" s="62">
        <f>SUM(F12+F14+F17)</f>
        <v>1212434</v>
      </c>
      <c r="G11" s="62">
        <f>SUM(G12+G14+G17)</f>
        <v>1163612.7</v>
      </c>
      <c r="H11" s="32">
        <f t="shared" si="0"/>
        <v>95.97328184461999</v>
      </c>
    </row>
    <row r="12" spans="1:8" ht="15" customHeight="1">
      <c r="A12" s="63"/>
      <c r="B12" s="64">
        <v>60004</v>
      </c>
      <c r="C12" s="47"/>
      <c r="D12" s="48"/>
      <c r="E12" s="49" t="s">
        <v>99</v>
      </c>
      <c r="F12" s="50">
        <f>F13</f>
        <v>180600</v>
      </c>
      <c r="G12" s="50">
        <f>G13</f>
        <v>180600</v>
      </c>
      <c r="H12" s="39">
        <f t="shared" si="0"/>
        <v>100</v>
      </c>
    </row>
    <row r="13" spans="1:8" ht="15" customHeight="1">
      <c r="A13" s="45"/>
      <c r="B13" s="56"/>
      <c r="C13" s="17"/>
      <c r="D13" s="65">
        <v>4300</v>
      </c>
      <c r="E13" s="54" t="s">
        <v>4</v>
      </c>
      <c r="F13" s="66">
        <v>180600</v>
      </c>
      <c r="G13" s="66">
        <v>180600</v>
      </c>
      <c r="H13" s="39">
        <f t="shared" si="0"/>
        <v>100</v>
      </c>
    </row>
    <row r="14" spans="1:8" ht="15" customHeight="1">
      <c r="A14" s="63"/>
      <c r="B14" s="64">
        <v>60014</v>
      </c>
      <c r="C14" s="47"/>
      <c r="D14" s="48"/>
      <c r="E14" s="49" t="s">
        <v>234</v>
      </c>
      <c r="F14" s="50">
        <f>F15+F16</f>
        <v>155000</v>
      </c>
      <c r="G14" s="50">
        <f>G15+G16</f>
        <v>155000</v>
      </c>
      <c r="H14" s="39">
        <f>G14/F14*100</f>
        <v>100</v>
      </c>
    </row>
    <row r="15" spans="1:8" ht="22.5">
      <c r="A15" s="45"/>
      <c r="B15" s="56"/>
      <c r="C15" s="17"/>
      <c r="D15" s="65">
        <v>2710</v>
      </c>
      <c r="E15" s="67" t="s">
        <v>241</v>
      </c>
      <c r="F15" s="66">
        <v>80000</v>
      </c>
      <c r="G15" s="66">
        <v>80000</v>
      </c>
      <c r="H15" s="39">
        <f>G15/F15*100</f>
        <v>100</v>
      </c>
    </row>
    <row r="16" spans="1:8" ht="15" customHeight="1">
      <c r="A16" s="45"/>
      <c r="B16" s="56"/>
      <c r="C16" s="17"/>
      <c r="D16" s="65">
        <v>4300</v>
      </c>
      <c r="E16" s="54" t="s">
        <v>4</v>
      </c>
      <c r="F16" s="66">
        <v>75000</v>
      </c>
      <c r="G16" s="66">
        <v>75000</v>
      </c>
      <c r="H16" s="39">
        <f>G16/F16*100</f>
        <v>100</v>
      </c>
    </row>
    <row r="17" spans="1:8" ht="15" customHeight="1">
      <c r="A17" s="68"/>
      <c r="B17" s="64">
        <v>60016</v>
      </c>
      <c r="C17" s="47"/>
      <c r="D17" s="48"/>
      <c r="E17" s="49" t="s">
        <v>7</v>
      </c>
      <c r="F17" s="50">
        <f>F18+F19+F20+F21+F22+F23+F24+F25+F37+F39+F41</f>
        <v>876834</v>
      </c>
      <c r="G17" s="50">
        <f>G18+G19+G20+G21+G22+G23+G24+G25+G37+G39+G41</f>
        <v>828012.7</v>
      </c>
      <c r="H17" s="39">
        <f t="shared" si="0"/>
        <v>94.432093189817</v>
      </c>
    </row>
    <row r="18" spans="1:8" ht="22.5">
      <c r="A18" s="45"/>
      <c r="B18" s="56"/>
      <c r="C18" s="17"/>
      <c r="D18" s="65">
        <v>2650</v>
      </c>
      <c r="E18" s="67" t="s">
        <v>126</v>
      </c>
      <c r="F18" s="39">
        <v>435000</v>
      </c>
      <c r="G18" s="39">
        <v>434999.24</v>
      </c>
      <c r="H18" s="39">
        <f>G18/F18*100</f>
        <v>99.99982528735632</v>
      </c>
    </row>
    <row r="19" spans="1:8" ht="15.75" customHeight="1">
      <c r="A19" s="45"/>
      <c r="B19" s="56"/>
      <c r="C19" s="17"/>
      <c r="D19" s="65">
        <v>4170</v>
      </c>
      <c r="E19" s="67" t="s">
        <v>124</v>
      </c>
      <c r="F19" s="39">
        <v>4000</v>
      </c>
      <c r="G19" s="39">
        <v>3346</v>
      </c>
      <c r="H19" s="39">
        <f>G19/F19*100</f>
        <v>83.65</v>
      </c>
    </row>
    <row r="20" spans="1:8" ht="15" customHeight="1">
      <c r="A20" s="45"/>
      <c r="B20" s="56"/>
      <c r="C20" s="17"/>
      <c r="D20" s="65">
        <v>4210</v>
      </c>
      <c r="E20" s="54" t="s">
        <v>20</v>
      </c>
      <c r="F20" s="66">
        <v>73137</v>
      </c>
      <c r="G20" s="66">
        <v>73136.49</v>
      </c>
      <c r="H20" s="39">
        <f aca="true" t="shared" si="1" ref="H20:H106">G20/F20*100</f>
        <v>99.9993026785348</v>
      </c>
    </row>
    <row r="21" spans="1:8" ht="15" customHeight="1">
      <c r="A21" s="45"/>
      <c r="B21" s="56"/>
      <c r="C21" s="57"/>
      <c r="D21" s="53">
        <v>4270</v>
      </c>
      <c r="E21" s="54" t="s">
        <v>8</v>
      </c>
      <c r="F21" s="66">
        <v>45233</v>
      </c>
      <c r="G21" s="66">
        <v>44750.71</v>
      </c>
      <c r="H21" s="39">
        <f t="shared" si="1"/>
        <v>98.93376517144561</v>
      </c>
    </row>
    <row r="22" spans="1:8" ht="15" customHeight="1">
      <c r="A22" s="45"/>
      <c r="B22" s="56"/>
      <c r="C22" s="17"/>
      <c r="D22" s="65">
        <v>4300</v>
      </c>
      <c r="E22" s="54" t="s">
        <v>4</v>
      </c>
      <c r="F22" s="66">
        <v>47452</v>
      </c>
      <c r="G22" s="66">
        <v>47451.63</v>
      </c>
      <c r="H22" s="39">
        <f t="shared" si="1"/>
        <v>99.99922026468853</v>
      </c>
    </row>
    <row r="23" spans="1:8" ht="22.5" customHeight="1">
      <c r="A23" s="45"/>
      <c r="B23" s="56"/>
      <c r="C23" s="17"/>
      <c r="D23" s="65">
        <v>4390</v>
      </c>
      <c r="E23" s="67" t="s">
        <v>280</v>
      </c>
      <c r="F23" s="66">
        <v>200</v>
      </c>
      <c r="G23" s="66">
        <v>144</v>
      </c>
      <c r="H23" s="39">
        <f>G23/F23*100</f>
        <v>72</v>
      </c>
    </row>
    <row r="24" spans="1:8" ht="15" customHeight="1">
      <c r="A24" s="69"/>
      <c r="B24" s="51"/>
      <c r="C24" s="70"/>
      <c r="D24" s="71">
        <v>4520</v>
      </c>
      <c r="E24" s="72" t="s">
        <v>207</v>
      </c>
      <c r="F24" s="73">
        <v>2502</v>
      </c>
      <c r="G24" s="73">
        <v>2501.18</v>
      </c>
      <c r="H24" s="39">
        <f t="shared" si="1"/>
        <v>99.96722621902478</v>
      </c>
    </row>
    <row r="25" spans="1:8" ht="15" customHeight="1">
      <c r="A25" s="69"/>
      <c r="B25" s="51"/>
      <c r="C25" s="70"/>
      <c r="D25" s="71">
        <v>6050</v>
      </c>
      <c r="E25" s="72" t="s">
        <v>10</v>
      </c>
      <c r="F25" s="73">
        <f>SUM(F26:F36)</f>
        <v>214243</v>
      </c>
      <c r="G25" s="73">
        <f>SUM(G26:G36)</f>
        <v>166616.81999999998</v>
      </c>
      <c r="H25" s="39">
        <f t="shared" si="1"/>
        <v>77.77001815695262</v>
      </c>
    </row>
    <row r="26" spans="1:8" ht="22.5">
      <c r="A26" s="69"/>
      <c r="B26" s="51"/>
      <c r="C26" s="74"/>
      <c r="D26" s="75"/>
      <c r="E26" s="76" t="s">
        <v>174</v>
      </c>
      <c r="F26" s="73">
        <v>119550</v>
      </c>
      <c r="G26" s="73">
        <v>102326.26</v>
      </c>
      <c r="H26" s="39">
        <f t="shared" si="1"/>
        <v>85.5928565453785</v>
      </c>
    </row>
    <row r="27" spans="1:8" ht="22.5">
      <c r="A27" s="69"/>
      <c r="B27" s="51"/>
      <c r="C27" s="74"/>
      <c r="D27" s="75"/>
      <c r="E27" s="76" t="s">
        <v>175</v>
      </c>
      <c r="F27" s="73">
        <v>36238</v>
      </c>
      <c r="G27" s="73">
        <v>35134.32</v>
      </c>
      <c r="H27" s="39">
        <f t="shared" si="1"/>
        <v>96.954357304487</v>
      </c>
    </row>
    <row r="28" spans="1:8" ht="15" customHeight="1">
      <c r="A28" s="69"/>
      <c r="B28" s="51"/>
      <c r="C28" s="74"/>
      <c r="D28" s="77"/>
      <c r="E28" s="78" t="s">
        <v>169</v>
      </c>
      <c r="F28" s="73">
        <v>0</v>
      </c>
      <c r="G28" s="73">
        <v>0</v>
      </c>
      <c r="H28" s="39">
        <v>0</v>
      </c>
    </row>
    <row r="29" spans="1:8" ht="15" customHeight="1">
      <c r="A29" s="69"/>
      <c r="B29" s="51"/>
      <c r="C29" s="74"/>
      <c r="D29" s="77"/>
      <c r="E29" s="78" t="s">
        <v>170</v>
      </c>
      <c r="F29" s="73">
        <v>2598</v>
      </c>
      <c r="G29" s="73">
        <v>0</v>
      </c>
      <c r="H29" s="39">
        <f t="shared" si="1"/>
        <v>0</v>
      </c>
    </row>
    <row r="30" spans="1:8" ht="15" customHeight="1">
      <c r="A30" s="69"/>
      <c r="B30" s="51"/>
      <c r="C30" s="74"/>
      <c r="D30" s="77"/>
      <c r="E30" s="79" t="s">
        <v>171</v>
      </c>
      <c r="F30" s="73">
        <v>7000</v>
      </c>
      <c r="G30" s="73">
        <v>0</v>
      </c>
      <c r="H30" s="39">
        <f t="shared" si="1"/>
        <v>0</v>
      </c>
    </row>
    <row r="31" spans="1:8" ht="15" customHeight="1">
      <c r="A31" s="69"/>
      <c r="B31" s="51"/>
      <c r="C31" s="74"/>
      <c r="D31" s="77"/>
      <c r="E31" s="80" t="s">
        <v>172</v>
      </c>
      <c r="F31" s="73">
        <v>10000</v>
      </c>
      <c r="G31" s="73">
        <v>0</v>
      </c>
      <c r="H31" s="39">
        <f t="shared" si="1"/>
        <v>0</v>
      </c>
    </row>
    <row r="32" spans="1:8" ht="15" customHeight="1">
      <c r="A32" s="69"/>
      <c r="B32" s="51"/>
      <c r="C32" s="74"/>
      <c r="D32" s="77"/>
      <c r="E32" s="80" t="s">
        <v>173</v>
      </c>
      <c r="F32" s="73">
        <v>25000</v>
      </c>
      <c r="G32" s="73">
        <v>25000</v>
      </c>
      <c r="H32" s="39">
        <f t="shared" si="1"/>
        <v>100</v>
      </c>
    </row>
    <row r="33" spans="1:8" ht="15" customHeight="1">
      <c r="A33" s="69"/>
      <c r="B33" s="51"/>
      <c r="C33" s="74"/>
      <c r="D33" s="77"/>
      <c r="E33" s="80" t="s">
        <v>196</v>
      </c>
      <c r="F33" s="73">
        <v>9700</v>
      </c>
      <c r="G33" s="73">
        <v>0</v>
      </c>
      <c r="H33" s="39">
        <f t="shared" si="1"/>
        <v>0</v>
      </c>
    </row>
    <row r="34" spans="1:8" ht="22.5">
      <c r="A34" s="69"/>
      <c r="B34" s="51"/>
      <c r="C34" s="74"/>
      <c r="D34" s="77"/>
      <c r="E34" s="81" t="s">
        <v>197</v>
      </c>
      <c r="F34" s="73">
        <v>0</v>
      </c>
      <c r="G34" s="73">
        <v>0</v>
      </c>
      <c r="H34" s="39">
        <v>0</v>
      </c>
    </row>
    <row r="35" spans="1:8" ht="14.25">
      <c r="A35" s="69"/>
      <c r="B35" s="51"/>
      <c r="C35" s="74"/>
      <c r="D35" s="77"/>
      <c r="E35" s="78" t="s">
        <v>209</v>
      </c>
      <c r="F35" s="73">
        <v>4157</v>
      </c>
      <c r="G35" s="73">
        <v>4156.24</v>
      </c>
      <c r="H35" s="39">
        <f t="shared" si="1"/>
        <v>99.98171758479673</v>
      </c>
    </row>
    <row r="36" spans="1:8" ht="14.25">
      <c r="A36" s="69"/>
      <c r="B36" s="51"/>
      <c r="C36" s="74"/>
      <c r="D36" s="77"/>
      <c r="E36" s="78" t="s">
        <v>226</v>
      </c>
      <c r="F36" s="73">
        <v>0</v>
      </c>
      <c r="G36" s="73">
        <v>0</v>
      </c>
      <c r="H36" s="39">
        <v>0</v>
      </c>
    </row>
    <row r="37" spans="1:8" ht="15" customHeight="1">
      <c r="A37" s="69"/>
      <c r="B37" s="51"/>
      <c r="C37" s="57"/>
      <c r="D37" s="53">
        <v>6058</v>
      </c>
      <c r="E37" s="72" t="s">
        <v>10</v>
      </c>
      <c r="F37" s="73">
        <f>SUM(F38)</f>
        <v>0</v>
      </c>
      <c r="G37" s="73">
        <f>SUM(G38)</f>
        <v>0</v>
      </c>
      <c r="H37" s="39">
        <v>0</v>
      </c>
    </row>
    <row r="38" spans="1:8" ht="22.5">
      <c r="A38" s="69"/>
      <c r="B38" s="51"/>
      <c r="C38" s="74"/>
      <c r="D38" s="75"/>
      <c r="E38" s="76" t="s">
        <v>176</v>
      </c>
      <c r="F38" s="73">
        <v>0</v>
      </c>
      <c r="G38" s="73">
        <v>0</v>
      </c>
      <c r="H38" s="39">
        <v>0</v>
      </c>
    </row>
    <row r="39" spans="1:8" ht="15" customHeight="1">
      <c r="A39" s="69"/>
      <c r="B39" s="51"/>
      <c r="C39" s="57"/>
      <c r="D39" s="53">
        <v>6059</v>
      </c>
      <c r="E39" s="72" t="s">
        <v>10</v>
      </c>
      <c r="F39" s="73">
        <f>SUM(F40)</f>
        <v>0</v>
      </c>
      <c r="G39" s="73">
        <f>SUM(G40)</f>
        <v>0</v>
      </c>
      <c r="H39" s="39">
        <v>0</v>
      </c>
    </row>
    <row r="40" spans="1:8" ht="22.5">
      <c r="A40" s="69"/>
      <c r="B40" s="51"/>
      <c r="C40" s="74"/>
      <c r="D40" s="75"/>
      <c r="E40" s="76" t="s">
        <v>176</v>
      </c>
      <c r="F40" s="73">
        <v>0</v>
      </c>
      <c r="G40" s="73">
        <v>0</v>
      </c>
      <c r="H40" s="39">
        <v>0</v>
      </c>
    </row>
    <row r="41" spans="1:8" ht="15" customHeight="1">
      <c r="A41" s="69"/>
      <c r="B41" s="51"/>
      <c r="C41" s="57"/>
      <c r="D41" s="53">
        <v>6060</v>
      </c>
      <c r="E41" s="72" t="s">
        <v>103</v>
      </c>
      <c r="F41" s="73">
        <f>SUM(F42:F43)</f>
        <v>55067</v>
      </c>
      <c r="G41" s="73">
        <f>SUM(G42:G43)</f>
        <v>55066.630000000005</v>
      </c>
      <c r="H41" s="39">
        <f t="shared" si="1"/>
        <v>99.99932809123432</v>
      </c>
    </row>
    <row r="42" spans="1:8" ht="14.25">
      <c r="A42" s="69"/>
      <c r="B42" s="51"/>
      <c r="C42" s="74"/>
      <c r="D42" s="75"/>
      <c r="E42" s="76" t="s">
        <v>227</v>
      </c>
      <c r="F42" s="73">
        <v>31598</v>
      </c>
      <c r="G42" s="73">
        <v>31598</v>
      </c>
      <c r="H42" s="39">
        <f t="shared" si="1"/>
        <v>100</v>
      </c>
    </row>
    <row r="43" spans="1:8" ht="14.25">
      <c r="A43" s="69"/>
      <c r="B43" s="51"/>
      <c r="C43" s="74"/>
      <c r="D43" s="75"/>
      <c r="E43" s="76" t="s">
        <v>229</v>
      </c>
      <c r="F43" s="73">
        <v>23469</v>
      </c>
      <c r="G43" s="73">
        <v>23468.63</v>
      </c>
      <c r="H43" s="39">
        <f t="shared" si="1"/>
        <v>99.99842345221356</v>
      </c>
    </row>
    <row r="44" spans="1:8" ht="15" customHeight="1">
      <c r="A44" s="58">
        <v>700</v>
      </c>
      <c r="B44" s="59"/>
      <c r="C44" s="59"/>
      <c r="D44" s="60"/>
      <c r="E44" s="61" t="s">
        <v>139</v>
      </c>
      <c r="F44" s="82">
        <f>SUM(F45+F47)</f>
        <v>82671</v>
      </c>
      <c r="G44" s="82">
        <f>SUM(G45+G47)</f>
        <v>40129.880000000005</v>
      </c>
      <c r="H44" s="32">
        <f t="shared" si="1"/>
        <v>48.54166515464915</v>
      </c>
    </row>
    <row r="45" spans="1:8" ht="15.75" customHeight="1">
      <c r="A45" s="63"/>
      <c r="B45" s="64">
        <v>70004</v>
      </c>
      <c r="C45" s="47"/>
      <c r="D45" s="48"/>
      <c r="E45" s="49" t="s">
        <v>160</v>
      </c>
      <c r="F45" s="83">
        <f>F46</f>
        <v>38931</v>
      </c>
      <c r="G45" s="83">
        <f>G46</f>
        <v>37343.55</v>
      </c>
      <c r="H45" s="39">
        <f t="shared" si="1"/>
        <v>95.92240117130308</v>
      </c>
    </row>
    <row r="46" spans="1:8" ht="14.25">
      <c r="A46" s="45"/>
      <c r="B46" s="51"/>
      <c r="C46" s="52"/>
      <c r="D46" s="84">
        <v>2510</v>
      </c>
      <c r="E46" s="85" t="s">
        <v>23</v>
      </c>
      <c r="F46" s="55">
        <v>38931</v>
      </c>
      <c r="G46" s="55">
        <v>37343.55</v>
      </c>
      <c r="H46" s="39">
        <f t="shared" si="1"/>
        <v>95.92240117130308</v>
      </c>
    </row>
    <row r="47" spans="1:8" ht="15" customHeight="1">
      <c r="A47" s="63"/>
      <c r="B47" s="64">
        <v>70005</v>
      </c>
      <c r="C47" s="47"/>
      <c r="D47" s="48"/>
      <c r="E47" s="49" t="s">
        <v>140</v>
      </c>
      <c r="F47" s="83">
        <f>F48+F49</f>
        <v>43740</v>
      </c>
      <c r="G47" s="83">
        <f>G48+G49</f>
        <v>2786.33</v>
      </c>
      <c r="H47" s="39">
        <f t="shared" si="1"/>
        <v>6.370210333790581</v>
      </c>
    </row>
    <row r="48" spans="1:8" ht="15" customHeight="1">
      <c r="A48" s="45"/>
      <c r="B48" s="51"/>
      <c r="C48" s="52"/>
      <c r="D48" s="86">
        <v>4430</v>
      </c>
      <c r="E48" s="87" t="s">
        <v>43</v>
      </c>
      <c r="F48" s="55">
        <v>1140</v>
      </c>
      <c r="G48" s="55">
        <v>1139.33</v>
      </c>
      <c r="H48" s="39">
        <f t="shared" si="1"/>
        <v>99.94122807017544</v>
      </c>
    </row>
    <row r="49" spans="1:8" ht="15" customHeight="1">
      <c r="A49" s="69"/>
      <c r="B49" s="51"/>
      <c r="C49" s="51"/>
      <c r="D49" s="88">
        <v>6050</v>
      </c>
      <c r="E49" s="72" t="s">
        <v>10</v>
      </c>
      <c r="F49" s="89">
        <f>SUM(F50)</f>
        <v>42600</v>
      </c>
      <c r="G49" s="89">
        <f>SUM(G50)</f>
        <v>1647</v>
      </c>
      <c r="H49" s="39">
        <f t="shared" si="1"/>
        <v>3.8661971830985915</v>
      </c>
    </row>
    <row r="50" spans="1:8" ht="22.5">
      <c r="A50" s="69"/>
      <c r="B50" s="51"/>
      <c r="C50" s="51"/>
      <c r="D50" s="88"/>
      <c r="E50" s="76" t="s">
        <v>198</v>
      </c>
      <c r="F50" s="89">
        <v>42600</v>
      </c>
      <c r="G50" s="89">
        <v>1647</v>
      </c>
      <c r="H50" s="39">
        <f t="shared" si="1"/>
        <v>3.8661971830985915</v>
      </c>
    </row>
    <row r="51" spans="1:8" ht="15" customHeight="1">
      <c r="A51" s="58">
        <v>710</v>
      </c>
      <c r="B51" s="59"/>
      <c r="C51" s="59"/>
      <c r="D51" s="60"/>
      <c r="E51" s="61" t="s">
        <v>11</v>
      </c>
      <c r="F51" s="82">
        <f>SUM(F52+F55+F60)</f>
        <v>133460</v>
      </c>
      <c r="G51" s="82">
        <f>SUM(G52+G55+G60)</f>
        <v>133263.06</v>
      </c>
      <c r="H51" s="32">
        <f t="shared" si="1"/>
        <v>99.85243518657275</v>
      </c>
    </row>
    <row r="52" spans="1:8" ht="15" customHeight="1">
      <c r="A52" s="63"/>
      <c r="B52" s="64">
        <v>71004</v>
      </c>
      <c r="C52" s="47"/>
      <c r="D52" s="48"/>
      <c r="E52" s="49" t="s">
        <v>67</v>
      </c>
      <c r="F52" s="83">
        <f>F53+F54</f>
        <v>43100</v>
      </c>
      <c r="G52" s="83">
        <f>G53+G54</f>
        <v>42947</v>
      </c>
      <c r="H52" s="39">
        <f t="shared" si="1"/>
        <v>99.64501160092809</v>
      </c>
    </row>
    <row r="53" spans="1:8" ht="15" customHeight="1">
      <c r="A53" s="45"/>
      <c r="B53" s="56"/>
      <c r="C53" s="17"/>
      <c r="D53" s="65">
        <v>4170</v>
      </c>
      <c r="E53" s="54" t="s">
        <v>124</v>
      </c>
      <c r="F53" s="39">
        <v>1000</v>
      </c>
      <c r="G53" s="39">
        <v>1000</v>
      </c>
      <c r="H53" s="39">
        <f>G53/F53*100</f>
        <v>100</v>
      </c>
    </row>
    <row r="54" spans="1:8" ht="15" customHeight="1">
      <c r="A54" s="45"/>
      <c r="B54" s="56"/>
      <c r="C54" s="17"/>
      <c r="D54" s="65">
        <v>4300</v>
      </c>
      <c r="E54" s="54" t="s">
        <v>4</v>
      </c>
      <c r="F54" s="39">
        <v>42100</v>
      </c>
      <c r="G54" s="39">
        <v>41947</v>
      </c>
      <c r="H54" s="39">
        <f t="shared" si="1"/>
        <v>99.63657957244656</v>
      </c>
    </row>
    <row r="55" spans="1:8" ht="15" customHeight="1">
      <c r="A55" s="68"/>
      <c r="B55" s="64">
        <v>71014</v>
      </c>
      <c r="C55" s="47"/>
      <c r="D55" s="48"/>
      <c r="E55" s="49" t="s">
        <v>12</v>
      </c>
      <c r="F55" s="83">
        <f>F56</f>
        <v>87360</v>
      </c>
      <c r="G55" s="83">
        <f>G56</f>
        <v>87316.06</v>
      </c>
      <c r="H55" s="39">
        <f t="shared" si="1"/>
        <v>99.94970238095237</v>
      </c>
    </row>
    <row r="56" spans="1:8" ht="15" customHeight="1">
      <c r="A56" s="45"/>
      <c r="B56" s="56"/>
      <c r="C56" s="57"/>
      <c r="D56" s="53">
        <v>4300</v>
      </c>
      <c r="E56" s="72" t="s">
        <v>4</v>
      </c>
      <c r="F56" s="143">
        <f>F58+F59</f>
        <v>87360</v>
      </c>
      <c r="G56" s="143">
        <f>G58+G59</f>
        <v>87316.06</v>
      </c>
      <c r="H56" s="39">
        <f t="shared" si="1"/>
        <v>99.94970238095237</v>
      </c>
    </row>
    <row r="57" spans="1:8" ht="15" customHeight="1">
      <c r="A57" s="45"/>
      <c r="B57" s="56"/>
      <c r="C57" s="90"/>
      <c r="D57" s="277"/>
      <c r="E57" s="279" t="s">
        <v>5</v>
      </c>
      <c r="F57" s="280"/>
      <c r="G57" s="280"/>
      <c r="H57" s="278"/>
    </row>
    <row r="58" spans="1:8" ht="15" customHeight="1">
      <c r="A58" s="45"/>
      <c r="B58" s="56"/>
      <c r="C58" s="56"/>
      <c r="D58" s="93"/>
      <c r="E58" s="236" t="s">
        <v>13</v>
      </c>
      <c r="F58" s="237">
        <v>80650</v>
      </c>
      <c r="G58" s="237">
        <v>80606.06</v>
      </c>
      <c r="H58" s="39">
        <f t="shared" si="1"/>
        <v>99.94551766893987</v>
      </c>
    </row>
    <row r="59" spans="1:8" ht="15" customHeight="1">
      <c r="A59" s="45"/>
      <c r="B59" s="56"/>
      <c r="C59" s="95"/>
      <c r="D59" s="22"/>
      <c r="E59" s="87" t="s">
        <v>14</v>
      </c>
      <c r="F59" s="94">
        <v>6710</v>
      </c>
      <c r="G59" s="94">
        <v>6710</v>
      </c>
      <c r="H59" s="39">
        <f t="shared" si="1"/>
        <v>100</v>
      </c>
    </row>
    <row r="60" spans="1:8" ht="15" customHeight="1">
      <c r="A60" s="68"/>
      <c r="B60" s="64">
        <v>71035</v>
      </c>
      <c r="C60" s="47"/>
      <c r="D60" s="48"/>
      <c r="E60" s="49" t="s">
        <v>68</v>
      </c>
      <c r="F60" s="83">
        <f>F61</f>
        <v>3000</v>
      </c>
      <c r="G60" s="83">
        <f>G61</f>
        <v>3000</v>
      </c>
      <c r="H60" s="39">
        <f t="shared" si="1"/>
        <v>100</v>
      </c>
    </row>
    <row r="61" spans="1:8" ht="15" customHeight="1">
      <c r="A61" s="45"/>
      <c r="B61" s="56"/>
      <c r="C61" s="57"/>
      <c r="D61" s="71">
        <v>4210</v>
      </c>
      <c r="E61" s="72" t="s">
        <v>20</v>
      </c>
      <c r="F61" s="39">
        <v>3000</v>
      </c>
      <c r="G61" s="39">
        <v>3000</v>
      </c>
      <c r="H61" s="39">
        <f t="shared" si="1"/>
        <v>100</v>
      </c>
    </row>
    <row r="62" spans="1:8" ht="15" customHeight="1">
      <c r="A62" s="58">
        <v>750</v>
      </c>
      <c r="B62" s="59"/>
      <c r="C62" s="59"/>
      <c r="D62" s="60"/>
      <c r="E62" s="61" t="s">
        <v>15</v>
      </c>
      <c r="F62" s="62">
        <f>SUM(F63+F70+F72+F88+F120+F172)</f>
        <v>3847516</v>
      </c>
      <c r="G62" s="62">
        <f>SUM(G63+G70+G72+G88+G120+G172)</f>
        <v>3805601.910000001</v>
      </c>
      <c r="H62" s="32">
        <f t="shared" si="1"/>
        <v>98.91061947500675</v>
      </c>
    </row>
    <row r="63" spans="1:8" s="5" customFormat="1" ht="15" customHeight="1">
      <c r="A63" s="96"/>
      <c r="B63" s="97">
        <v>75011</v>
      </c>
      <c r="C63" s="98"/>
      <c r="D63" s="99"/>
      <c r="E63" s="100" t="s">
        <v>69</v>
      </c>
      <c r="F63" s="101">
        <f>F64+F65+F66+F67+F68</f>
        <v>154800</v>
      </c>
      <c r="G63" s="101">
        <f>G64+G65+G66+G67+G68</f>
        <v>154800</v>
      </c>
      <c r="H63" s="39">
        <f t="shared" si="1"/>
        <v>100</v>
      </c>
    </row>
    <row r="64" spans="1:8" s="5" customFormat="1" ht="15" customHeight="1">
      <c r="A64" s="96"/>
      <c r="B64" s="102"/>
      <c r="C64" s="102"/>
      <c r="D64" s="103">
        <v>4010</v>
      </c>
      <c r="E64" s="104" t="s">
        <v>37</v>
      </c>
      <c r="F64" s="105">
        <v>120290</v>
      </c>
      <c r="G64" s="105">
        <v>120290</v>
      </c>
      <c r="H64" s="39">
        <f t="shared" si="1"/>
        <v>100</v>
      </c>
    </row>
    <row r="65" spans="1:8" s="5" customFormat="1" ht="15" customHeight="1">
      <c r="A65" s="96"/>
      <c r="B65" s="106"/>
      <c r="C65" s="102"/>
      <c r="D65" s="103">
        <v>4110</v>
      </c>
      <c r="E65" s="104" t="s">
        <v>39</v>
      </c>
      <c r="F65" s="105">
        <v>23201</v>
      </c>
      <c r="G65" s="105">
        <v>23201</v>
      </c>
      <c r="H65" s="39">
        <f t="shared" si="1"/>
        <v>100</v>
      </c>
    </row>
    <row r="66" spans="1:8" s="5" customFormat="1" ht="15" customHeight="1">
      <c r="A66" s="96"/>
      <c r="B66" s="107"/>
      <c r="C66" s="102"/>
      <c r="D66" s="103">
        <v>4120</v>
      </c>
      <c r="E66" s="104" t="s">
        <v>40</v>
      </c>
      <c r="F66" s="105">
        <v>3047</v>
      </c>
      <c r="G66" s="105">
        <v>3047</v>
      </c>
      <c r="H66" s="39">
        <f t="shared" si="1"/>
        <v>100</v>
      </c>
    </row>
    <row r="67" spans="1:8" ht="15" customHeight="1">
      <c r="A67" s="45"/>
      <c r="B67" s="51"/>
      <c r="C67" s="108"/>
      <c r="D67" s="109">
        <v>4170</v>
      </c>
      <c r="E67" s="87" t="s">
        <v>124</v>
      </c>
      <c r="F67" s="110">
        <v>4262</v>
      </c>
      <c r="G67" s="110">
        <v>4262</v>
      </c>
      <c r="H67" s="39">
        <f>G67/F67*100</f>
        <v>100</v>
      </c>
    </row>
    <row r="68" spans="1:8" ht="15" customHeight="1">
      <c r="A68" s="69"/>
      <c r="B68" s="51"/>
      <c r="C68" s="70"/>
      <c r="D68" s="71">
        <v>6060</v>
      </c>
      <c r="E68" s="72" t="s">
        <v>103</v>
      </c>
      <c r="F68" s="73">
        <f>F69</f>
        <v>4000</v>
      </c>
      <c r="G68" s="73">
        <f>G69</f>
        <v>4000</v>
      </c>
      <c r="H68" s="39">
        <f>G68/F68*100</f>
        <v>100</v>
      </c>
    </row>
    <row r="69" spans="1:8" ht="22.5">
      <c r="A69" s="69"/>
      <c r="B69" s="51"/>
      <c r="C69" s="74"/>
      <c r="D69" s="75"/>
      <c r="E69" s="76" t="s">
        <v>212</v>
      </c>
      <c r="F69" s="73">
        <v>4000</v>
      </c>
      <c r="G69" s="73">
        <v>4000</v>
      </c>
      <c r="H69" s="39">
        <f>G69/F69*100</f>
        <v>100</v>
      </c>
    </row>
    <row r="70" spans="1:8" ht="15" customHeight="1">
      <c r="A70" s="68"/>
      <c r="B70" s="64">
        <v>75020</v>
      </c>
      <c r="C70" s="47"/>
      <c r="D70" s="48"/>
      <c r="E70" s="49" t="s">
        <v>242</v>
      </c>
      <c r="F70" s="50">
        <f>F71</f>
        <v>20000</v>
      </c>
      <c r="G70" s="50">
        <f>G71</f>
        <v>20000</v>
      </c>
      <c r="H70" s="39">
        <f>G70/F70*100</f>
        <v>100</v>
      </c>
    </row>
    <row r="71" spans="1:8" ht="33.75">
      <c r="A71" s="45"/>
      <c r="B71" s="56"/>
      <c r="C71" s="57"/>
      <c r="D71" s="53">
        <v>6620</v>
      </c>
      <c r="E71" s="67" t="s">
        <v>243</v>
      </c>
      <c r="F71" s="66">
        <v>20000</v>
      </c>
      <c r="G71" s="66">
        <v>20000</v>
      </c>
      <c r="H71" s="39">
        <f>G71/F71*100</f>
        <v>100</v>
      </c>
    </row>
    <row r="72" spans="1:8" ht="15" customHeight="1">
      <c r="A72" s="68"/>
      <c r="B72" s="64">
        <v>75022</v>
      </c>
      <c r="C72" s="47"/>
      <c r="D72" s="48"/>
      <c r="E72" s="49" t="s">
        <v>16</v>
      </c>
      <c r="F72" s="50">
        <f>F73+F78+F79+F80+F81+F82+F83+F84+F85+F86+F87</f>
        <v>184365</v>
      </c>
      <c r="G72" s="50">
        <f>G73+G78+G79+G80+G81+G82+G83+G84+G85+G86+G87</f>
        <v>179702.58</v>
      </c>
      <c r="H72" s="39">
        <f t="shared" si="1"/>
        <v>97.4710926694329</v>
      </c>
    </row>
    <row r="73" spans="1:8" ht="15" customHeight="1">
      <c r="A73" s="45"/>
      <c r="B73" s="56"/>
      <c r="C73" s="57"/>
      <c r="D73" s="53">
        <v>3030</v>
      </c>
      <c r="E73" s="54" t="s">
        <v>17</v>
      </c>
      <c r="F73" s="66">
        <f>F74+F75+F76+F77</f>
        <v>155216</v>
      </c>
      <c r="G73" s="66">
        <f>G74+G75+G76+G77</f>
        <v>150975.8</v>
      </c>
      <c r="H73" s="39">
        <f t="shared" si="1"/>
        <v>97.2681940006185</v>
      </c>
    </row>
    <row r="74" spans="1:8" ht="15" customHeight="1">
      <c r="A74" s="45"/>
      <c r="B74" s="56"/>
      <c r="C74" s="56"/>
      <c r="D74" s="93"/>
      <c r="E74" s="87" t="s">
        <v>18</v>
      </c>
      <c r="F74" s="110">
        <v>143891</v>
      </c>
      <c r="G74" s="110">
        <v>141575.8</v>
      </c>
      <c r="H74" s="39">
        <f t="shared" si="1"/>
        <v>98.39100430186738</v>
      </c>
    </row>
    <row r="75" spans="1:8" ht="15" customHeight="1">
      <c r="A75" s="45"/>
      <c r="B75" s="51"/>
      <c r="C75" s="51"/>
      <c r="D75" s="93"/>
      <c r="E75" s="87" t="s">
        <v>92</v>
      </c>
      <c r="F75" s="110">
        <v>4800</v>
      </c>
      <c r="G75" s="110">
        <v>4800</v>
      </c>
      <c r="H75" s="39">
        <f t="shared" si="1"/>
        <v>100</v>
      </c>
    </row>
    <row r="76" spans="1:8" ht="15" customHeight="1">
      <c r="A76" s="45"/>
      <c r="B76" s="51"/>
      <c r="C76" s="51"/>
      <c r="D76" s="93"/>
      <c r="E76" s="87" t="s">
        <v>95</v>
      </c>
      <c r="F76" s="110">
        <v>2000</v>
      </c>
      <c r="G76" s="110">
        <v>2000</v>
      </c>
      <c r="H76" s="39">
        <f t="shared" si="1"/>
        <v>100</v>
      </c>
    </row>
    <row r="77" spans="1:8" ht="15" customHeight="1">
      <c r="A77" s="45"/>
      <c r="B77" s="51"/>
      <c r="C77" s="74"/>
      <c r="D77" s="93"/>
      <c r="E77" s="87" t="s">
        <v>225</v>
      </c>
      <c r="F77" s="110">
        <v>4525</v>
      </c>
      <c r="G77" s="110">
        <v>2600</v>
      </c>
      <c r="H77" s="39">
        <f t="shared" si="1"/>
        <v>57.4585635359116</v>
      </c>
    </row>
    <row r="78" spans="1:8" ht="15" customHeight="1">
      <c r="A78" s="45"/>
      <c r="B78" s="51"/>
      <c r="C78" s="108"/>
      <c r="D78" s="109">
        <v>4170</v>
      </c>
      <c r="E78" s="87" t="s">
        <v>124</v>
      </c>
      <c r="F78" s="110">
        <v>2000</v>
      </c>
      <c r="G78" s="110">
        <v>1969.93</v>
      </c>
      <c r="H78" s="39">
        <f t="shared" si="1"/>
        <v>98.4965</v>
      </c>
    </row>
    <row r="79" spans="1:8" ht="15" customHeight="1">
      <c r="A79" s="45"/>
      <c r="B79" s="51"/>
      <c r="C79" s="52"/>
      <c r="D79" s="86">
        <v>4210</v>
      </c>
      <c r="E79" s="87" t="s">
        <v>20</v>
      </c>
      <c r="F79" s="55">
        <v>3200</v>
      </c>
      <c r="G79" s="55">
        <v>2834.08</v>
      </c>
      <c r="H79" s="39">
        <f t="shared" si="1"/>
        <v>88.565</v>
      </c>
    </row>
    <row r="80" spans="1:8" ht="15" customHeight="1">
      <c r="A80" s="45"/>
      <c r="B80" s="51"/>
      <c r="C80" s="52"/>
      <c r="D80" s="86">
        <v>4300</v>
      </c>
      <c r="E80" s="87" t="s">
        <v>4</v>
      </c>
      <c r="F80" s="55">
        <v>3844</v>
      </c>
      <c r="G80" s="55">
        <v>3843.33</v>
      </c>
      <c r="H80" s="39">
        <f t="shared" si="1"/>
        <v>99.98257023933402</v>
      </c>
    </row>
    <row r="81" spans="1:8" ht="22.5">
      <c r="A81" s="45"/>
      <c r="B81" s="51"/>
      <c r="C81" s="108"/>
      <c r="D81" s="111">
        <v>4360</v>
      </c>
      <c r="E81" s="85" t="s">
        <v>281</v>
      </c>
      <c r="F81" s="55">
        <v>1564</v>
      </c>
      <c r="G81" s="55">
        <v>1563.45</v>
      </c>
      <c r="H81" s="39">
        <f t="shared" si="1"/>
        <v>99.9648337595908</v>
      </c>
    </row>
    <row r="82" spans="1:8" ht="14.25">
      <c r="A82" s="45"/>
      <c r="B82" s="51"/>
      <c r="C82" s="108"/>
      <c r="D82" s="111">
        <v>4400</v>
      </c>
      <c r="E82" s="85" t="s">
        <v>282</v>
      </c>
      <c r="F82" s="55">
        <v>71</v>
      </c>
      <c r="G82" s="55">
        <v>56.56</v>
      </c>
      <c r="H82" s="39">
        <f t="shared" si="1"/>
        <v>79.66197183098592</v>
      </c>
    </row>
    <row r="83" spans="1:8" ht="15" customHeight="1">
      <c r="A83" s="45"/>
      <c r="B83" s="51"/>
      <c r="C83" s="52"/>
      <c r="D83" s="86">
        <v>4410</v>
      </c>
      <c r="E83" s="87" t="s">
        <v>42</v>
      </c>
      <c r="F83" s="55">
        <v>260</v>
      </c>
      <c r="G83" s="55">
        <v>259.78</v>
      </c>
      <c r="H83" s="39">
        <f t="shared" si="1"/>
        <v>99.91538461538461</v>
      </c>
    </row>
    <row r="84" spans="1:8" ht="15" customHeight="1">
      <c r="A84" s="45"/>
      <c r="B84" s="51"/>
      <c r="C84" s="52"/>
      <c r="D84" s="86">
        <v>4420</v>
      </c>
      <c r="E84" s="87" t="s">
        <v>71</v>
      </c>
      <c r="F84" s="55">
        <v>120</v>
      </c>
      <c r="G84" s="55">
        <v>118.16</v>
      </c>
      <c r="H84" s="39">
        <f t="shared" si="1"/>
        <v>98.46666666666667</v>
      </c>
    </row>
    <row r="85" spans="1:8" ht="15" customHeight="1">
      <c r="A85" s="45"/>
      <c r="B85" s="51"/>
      <c r="C85" s="52"/>
      <c r="D85" s="86">
        <v>4430</v>
      </c>
      <c r="E85" s="87" t="s">
        <v>43</v>
      </c>
      <c r="F85" s="55">
        <v>15750</v>
      </c>
      <c r="G85" s="55">
        <v>15743.97</v>
      </c>
      <c r="H85" s="39">
        <f t="shared" si="1"/>
        <v>99.9617142857143</v>
      </c>
    </row>
    <row r="86" spans="1:8" ht="22.5">
      <c r="A86" s="45"/>
      <c r="B86" s="51"/>
      <c r="C86" s="52"/>
      <c r="D86" s="84">
        <v>4740</v>
      </c>
      <c r="E86" s="85" t="s">
        <v>150</v>
      </c>
      <c r="F86" s="55">
        <v>1660</v>
      </c>
      <c r="G86" s="55">
        <v>1659.57</v>
      </c>
      <c r="H86" s="39">
        <f t="shared" si="1"/>
        <v>99.97409638554217</v>
      </c>
    </row>
    <row r="87" spans="1:8" ht="22.5">
      <c r="A87" s="45"/>
      <c r="B87" s="51"/>
      <c r="C87" s="52"/>
      <c r="D87" s="84">
        <v>4750</v>
      </c>
      <c r="E87" s="85" t="s">
        <v>151</v>
      </c>
      <c r="F87" s="55">
        <v>680</v>
      </c>
      <c r="G87" s="55">
        <v>677.95</v>
      </c>
      <c r="H87" s="39">
        <f t="shared" si="1"/>
        <v>99.69852941176471</v>
      </c>
    </row>
    <row r="88" spans="1:8" ht="15" customHeight="1">
      <c r="A88" s="45"/>
      <c r="B88" s="112">
        <v>75023</v>
      </c>
      <c r="C88" s="113"/>
      <c r="D88" s="114"/>
      <c r="E88" s="49" t="s">
        <v>70</v>
      </c>
      <c r="F88" s="115">
        <f>SUM(F89+F90+F91+F92+F93+F94+F95+F96+F97+F98+F99+F100+F101+F102+F103+F104+F105+F106+F107+F108+F109+F110+F111+F112+F113+F115)</f>
        <v>3239490</v>
      </c>
      <c r="G88" s="115">
        <f>SUM(G89+G90+G91+G92+G93+G94+G95+G96+G97+G98+G99+G100+G101+G102+G103+G104+G105+G106+G107+G108+G109+G110+G111+G112+G113+G115)</f>
        <v>3208264.8900000006</v>
      </c>
      <c r="H88" s="39">
        <f t="shared" si="1"/>
        <v>99.0361103136605</v>
      </c>
    </row>
    <row r="89" spans="1:8" ht="15" customHeight="1">
      <c r="A89" s="45"/>
      <c r="B89" s="51"/>
      <c r="C89" s="52"/>
      <c r="D89" s="86">
        <v>3020</v>
      </c>
      <c r="E89" s="87" t="s">
        <v>161</v>
      </c>
      <c r="F89" s="55">
        <v>2616</v>
      </c>
      <c r="G89" s="55">
        <v>1237.06</v>
      </c>
      <c r="H89" s="39">
        <f t="shared" si="1"/>
        <v>47.28822629969419</v>
      </c>
    </row>
    <row r="90" spans="1:8" ht="15" customHeight="1">
      <c r="A90" s="45"/>
      <c r="B90" s="51"/>
      <c r="C90" s="52"/>
      <c r="D90" s="86">
        <v>3030</v>
      </c>
      <c r="E90" s="87" t="s">
        <v>17</v>
      </c>
      <c r="F90" s="55">
        <v>0</v>
      </c>
      <c r="G90" s="55">
        <v>0</v>
      </c>
      <c r="H90" s="39">
        <v>0</v>
      </c>
    </row>
    <row r="91" spans="1:8" ht="15" customHeight="1">
      <c r="A91" s="45"/>
      <c r="B91" s="51"/>
      <c r="C91" s="52"/>
      <c r="D91" s="86">
        <v>4010</v>
      </c>
      <c r="E91" s="87" t="s">
        <v>37</v>
      </c>
      <c r="F91" s="55">
        <v>2033808</v>
      </c>
      <c r="G91" s="55">
        <v>2033696.24</v>
      </c>
      <c r="H91" s="39">
        <f t="shared" si="1"/>
        <v>99.99450488935042</v>
      </c>
    </row>
    <row r="92" spans="1:8" ht="15" customHeight="1">
      <c r="A92" s="45"/>
      <c r="B92" s="51"/>
      <c r="C92" s="52"/>
      <c r="D92" s="86">
        <v>4040</v>
      </c>
      <c r="E92" s="87" t="s">
        <v>38</v>
      </c>
      <c r="F92" s="55">
        <v>152292</v>
      </c>
      <c r="G92" s="55">
        <v>152291.81</v>
      </c>
      <c r="H92" s="39">
        <f t="shared" si="1"/>
        <v>99.99987523967116</v>
      </c>
    </row>
    <row r="93" spans="1:8" ht="15" customHeight="1">
      <c r="A93" s="45"/>
      <c r="B93" s="51"/>
      <c r="C93" s="52"/>
      <c r="D93" s="86">
        <v>4110</v>
      </c>
      <c r="E93" s="87" t="s">
        <v>39</v>
      </c>
      <c r="F93" s="55">
        <v>361441</v>
      </c>
      <c r="G93" s="55">
        <v>361441</v>
      </c>
      <c r="H93" s="39">
        <f t="shared" si="1"/>
        <v>100</v>
      </c>
    </row>
    <row r="94" spans="1:8" ht="15" customHeight="1">
      <c r="A94" s="45"/>
      <c r="B94" s="51"/>
      <c r="C94" s="52"/>
      <c r="D94" s="86">
        <v>4120</v>
      </c>
      <c r="E94" s="87" t="s">
        <v>40</v>
      </c>
      <c r="F94" s="55">
        <v>53055</v>
      </c>
      <c r="G94" s="55">
        <v>52753.04</v>
      </c>
      <c r="H94" s="39">
        <f t="shared" si="1"/>
        <v>99.43085477334841</v>
      </c>
    </row>
    <row r="95" spans="1:8" ht="15" customHeight="1">
      <c r="A95" s="45"/>
      <c r="B95" s="51"/>
      <c r="C95" s="52"/>
      <c r="D95" s="86">
        <v>4140</v>
      </c>
      <c r="E95" s="87" t="s">
        <v>208</v>
      </c>
      <c r="F95" s="55">
        <v>1400</v>
      </c>
      <c r="G95" s="55">
        <v>982</v>
      </c>
      <c r="H95" s="39">
        <f t="shared" si="1"/>
        <v>70.14285714285714</v>
      </c>
    </row>
    <row r="96" spans="1:8" ht="15" customHeight="1">
      <c r="A96" s="45"/>
      <c r="B96" s="51"/>
      <c r="C96" s="52"/>
      <c r="D96" s="86">
        <v>4170</v>
      </c>
      <c r="E96" s="87" t="s">
        <v>124</v>
      </c>
      <c r="F96" s="55">
        <v>18966</v>
      </c>
      <c r="G96" s="55">
        <v>18965.11</v>
      </c>
      <c r="H96" s="39">
        <f t="shared" si="1"/>
        <v>99.99530739217548</v>
      </c>
    </row>
    <row r="97" spans="1:8" ht="15" customHeight="1">
      <c r="A97" s="45"/>
      <c r="B97" s="51"/>
      <c r="C97" s="52"/>
      <c r="D97" s="86">
        <v>4171</v>
      </c>
      <c r="E97" s="87" t="s">
        <v>124</v>
      </c>
      <c r="F97" s="55">
        <v>0</v>
      </c>
      <c r="G97" s="55">
        <v>0</v>
      </c>
      <c r="H97" s="39">
        <v>0</v>
      </c>
    </row>
    <row r="98" spans="1:8" ht="15" customHeight="1">
      <c r="A98" s="45"/>
      <c r="B98" s="51"/>
      <c r="C98" s="52"/>
      <c r="D98" s="86">
        <v>4210</v>
      </c>
      <c r="E98" s="87" t="s">
        <v>20</v>
      </c>
      <c r="F98" s="55">
        <v>160091</v>
      </c>
      <c r="G98" s="55">
        <v>160090.74</v>
      </c>
      <c r="H98" s="39">
        <f t="shared" si="1"/>
        <v>99.99983759236933</v>
      </c>
    </row>
    <row r="99" spans="1:8" ht="15" customHeight="1">
      <c r="A99" s="45"/>
      <c r="B99" s="51"/>
      <c r="C99" s="52"/>
      <c r="D99" s="86">
        <v>4270</v>
      </c>
      <c r="E99" s="87" t="s">
        <v>8</v>
      </c>
      <c r="F99" s="55">
        <v>9375</v>
      </c>
      <c r="G99" s="55">
        <v>9370.82</v>
      </c>
      <c r="H99" s="39">
        <f>G99/F99*100</f>
        <v>99.95541333333333</v>
      </c>
    </row>
    <row r="100" spans="1:8" ht="15" customHeight="1">
      <c r="A100" s="45"/>
      <c r="B100" s="51"/>
      <c r="C100" s="52"/>
      <c r="D100" s="86">
        <v>4280</v>
      </c>
      <c r="E100" s="87" t="s">
        <v>101</v>
      </c>
      <c r="F100" s="55">
        <v>3700</v>
      </c>
      <c r="G100" s="55">
        <v>3533</v>
      </c>
      <c r="H100" s="39">
        <f t="shared" si="1"/>
        <v>95.48648648648648</v>
      </c>
    </row>
    <row r="101" spans="1:8" ht="15" customHeight="1">
      <c r="A101" s="45"/>
      <c r="B101" s="51"/>
      <c r="C101" s="52"/>
      <c r="D101" s="86">
        <v>4300</v>
      </c>
      <c r="E101" s="87" t="s">
        <v>4</v>
      </c>
      <c r="F101" s="55">
        <v>131802</v>
      </c>
      <c r="G101" s="55">
        <v>131801.37</v>
      </c>
      <c r="H101" s="39">
        <f t="shared" si="1"/>
        <v>99.99952201028816</v>
      </c>
    </row>
    <row r="102" spans="1:8" ht="15" customHeight="1">
      <c r="A102" s="45"/>
      <c r="B102" s="51"/>
      <c r="C102" s="52"/>
      <c r="D102" s="86">
        <v>4350</v>
      </c>
      <c r="E102" s="87" t="s">
        <v>136</v>
      </c>
      <c r="F102" s="55">
        <v>2234</v>
      </c>
      <c r="G102" s="55">
        <v>2233.08</v>
      </c>
      <c r="H102" s="39">
        <f t="shared" si="1"/>
        <v>99.958818263205</v>
      </c>
    </row>
    <row r="103" spans="1:8" ht="22.5">
      <c r="A103" s="45"/>
      <c r="B103" s="51"/>
      <c r="C103" s="52"/>
      <c r="D103" s="84">
        <v>4360</v>
      </c>
      <c r="E103" s="85" t="s">
        <v>146</v>
      </c>
      <c r="F103" s="55">
        <v>8566</v>
      </c>
      <c r="G103" s="55">
        <v>8119.59</v>
      </c>
      <c r="H103" s="39">
        <f t="shared" si="1"/>
        <v>94.7885827690871</v>
      </c>
    </row>
    <row r="104" spans="1:8" ht="22.5">
      <c r="A104" s="45"/>
      <c r="B104" s="51"/>
      <c r="C104" s="52"/>
      <c r="D104" s="84">
        <v>4370</v>
      </c>
      <c r="E104" s="85" t="s">
        <v>147</v>
      </c>
      <c r="F104" s="55">
        <v>81270</v>
      </c>
      <c r="G104" s="55">
        <v>81269.16</v>
      </c>
      <c r="H104" s="39">
        <f t="shared" si="1"/>
        <v>99.99896640826874</v>
      </c>
    </row>
    <row r="105" spans="1:8" ht="15" customHeight="1">
      <c r="A105" s="45"/>
      <c r="B105" s="51"/>
      <c r="C105" s="52"/>
      <c r="D105" s="86">
        <v>4380</v>
      </c>
      <c r="E105" s="87" t="s">
        <v>148</v>
      </c>
      <c r="F105" s="55">
        <v>1000</v>
      </c>
      <c r="G105" s="55">
        <v>529.18</v>
      </c>
      <c r="H105" s="39">
        <f t="shared" si="1"/>
        <v>52.918</v>
      </c>
    </row>
    <row r="106" spans="1:8" ht="15" customHeight="1">
      <c r="A106" s="45"/>
      <c r="B106" s="51"/>
      <c r="C106" s="52"/>
      <c r="D106" s="86">
        <v>4410</v>
      </c>
      <c r="E106" s="87" t="s">
        <v>42</v>
      </c>
      <c r="F106" s="55">
        <v>15513</v>
      </c>
      <c r="G106" s="55">
        <v>15512.14</v>
      </c>
      <c r="H106" s="39">
        <f t="shared" si="1"/>
        <v>99.99445626248952</v>
      </c>
    </row>
    <row r="107" spans="1:8" ht="15" customHeight="1">
      <c r="A107" s="45"/>
      <c r="B107" s="51"/>
      <c r="C107" s="52"/>
      <c r="D107" s="86">
        <v>4420</v>
      </c>
      <c r="E107" s="87" t="s">
        <v>71</v>
      </c>
      <c r="F107" s="55">
        <v>3100</v>
      </c>
      <c r="G107" s="55">
        <v>2868.46</v>
      </c>
      <c r="H107" s="39">
        <f aca="true" t="shared" si="2" ref="H107:H264">G107/F107*100</f>
        <v>92.53096774193548</v>
      </c>
    </row>
    <row r="108" spans="1:8" ht="15" customHeight="1">
      <c r="A108" s="45"/>
      <c r="B108" s="51"/>
      <c r="C108" s="52"/>
      <c r="D108" s="86">
        <v>4440</v>
      </c>
      <c r="E108" s="87" t="s">
        <v>44</v>
      </c>
      <c r="F108" s="55">
        <v>40228</v>
      </c>
      <c r="G108" s="55">
        <v>40228</v>
      </c>
      <c r="H108" s="39">
        <f t="shared" si="2"/>
        <v>100</v>
      </c>
    </row>
    <row r="109" spans="1:8" ht="15" customHeight="1">
      <c r="A109" s="45"/>
      <c r="B109" s="51"/>
      <c r="C109" s="52"/>
      <c r="D109" s="86">
        <v>4610</v>
      </c>
      <c r="E109" s="87" t="s">
        <v>162</v>
      </c>
      <c r="F109" s="55">
        <v>12927</v>
      </c>
      <c r="G109" s="55">
        <v>11664.64</v>
      </c>
      <c r="H109" s="39">
        <f t="shared" si="2"/>
        <v>90.23470256053221</v>
      </c>
    </row>
    <row r="110" spans="1:8" ht="22.5">
      <c r="A110" s="45"/>
      <c r="B110" s="51"/>
      <c r="C110" s="52"/>
      <c r="D110" s="84">
        <v>4700</v>
      </c>
      <c r="E110" s="85" t="s">
        <v>149</v>
      </c>
      <c r="F110" s="55">
        <v>13000</v>
      </c>
      <c r="G110" s="55">
        <v>12065</v>
      </c>
      <c r="H110" s="39">
        <f t="shared" si="2"/>
        <v>92.8076923076923</v>
      </c>
    </row>
    <row r="111" spans="1:8" ht="22.5">
      <c r="A111" s="45"/>
      <c r="B111" s="51"/>
      <c r="C111" s="52"/>
      <c r="D111" s="84">
        <v>4740</v>
      </c>
      <c r="E111" s="85" t="s">
        <v>150</v>
      </c>
      <c r="F111" s="55">
        <v>10400</v>
      </c>
      <c r="G111" s="55">
        <v>10137.84</v>
      </c>
      <c r="H111" s="39">
        <f t="shared" si="2"/>
        <v>97.47923076923077</v>
      </c>
    </row>
    <row r="112" spans="1:8" ht="22.5">
      <c r="A112" s="45"/>
      <c r="B112" s="51"/>
      <c r="C112" s="52"/>
      <c r="D112" s="84">
        <v>4750</v>
      </c>
      <c r="E112" s="85" t="s">
        <v>151</v>
      </c>
      <c r="F112" s="55">
        <v>28945</v>
      </c>
      <c r="G112" s="55">
        <v>28944.45</v>
      </c>
      <c r="H112" s="39">
        <f t="shared" si="2"/>
        <v>99.99809984453275</v>
      </c>
    </row>
    <row r="113" spans="1:8" ht="14.25">
      <c r="A113" s="45"/>
      <c r="B113" s="51"/>
      <c r="C113" s="52"/>
      <c r="D113" s="84">
        <v>6050</v>
      </c>
      <c r="E113" s="72" t="s">
        <v>10</v>
      </c>
      <c r="F113" s="55">
        <f>F114</f>
        <v>32000</v>
      </c>
      <c r="G113" s="55">
        <f>G114</f>
        <v>6832</v>
      </c>
      <c r="H113" s="39">
        <f t="shared" si="2"/>
        <v>21.349999999999998</v>
      </c>
    </row>
    <row r="114" spans="1:8" ht="22.5">
      <c r="A114" s="45"/>
      <c r="B114" s="51"/>
      <c r="C114" s="52"/>
      <c r="D114" s="84"/>
      <c r="E114" s="76" t="s">
        <v>199</v>
      </c>
      <c r="F114" s="55">
        <v>32000</v>
      </c>
      <c r="G114" s="55">
        <v>6832</v>
      </c>
      <c r="H114" s="39">
        <f t="shared" si="2"/>
        <v>21.349999999999998</v>
      </c>
    </row>
    <row r="115" spans="1:8" ht="14.25">
      <c r="A115" s="45"/>
      <c r="B115" s="51"/>
      <c r="C115" s="57"/>
      <c r="D115" s="116">
        <v>6060</v>
      </c>
      <c r="E115" s="85" t="s">
        <v>103</v>
      </c>
      <c r="F115" s="55">
        <f>F116+F117+F118+F119</f>
        <v>61761</v>
      </c>
      <c r="G115" s="55">
        <f>G116+G117+G118+G119</f>
        <v>61699.16</v>
      </c>
      <c r="H115" s="39">
        <f t="shared" si="2"/>
        <v>99.89987208756335</v>
      </c>
    </row>
    <row r="116" spans="1:8" ht="14.25">
      <c r="A116" s="45"/>
      <c r="B116" s="51"/>
      <c r="C116" s="74"/>
      <c r="D116" s="117"/>
      <c r="E116" s="85" t="s">
        <v>210</v>
      </c>
      <c r="F116" s="55">
        <v>39289</v>
      </c>
      <c r="G116" s="55">
        <v>39288.99</v>
      </c>
      <c r="H116" s="39">
        <f t="shared" si="2"/>
        <v>99.99997454758329</v>
      </c>
    </row>
    <row r="117" spans="1:8" ht="14.25">
      <c r="A117" s="45"/>
      <c r="B117" s="51"/>
      <c r="C117" s="74"/>
      <c r="D117" s="117"/>
      <c r="E117" s="85" t="s">
        <v>211</v>
      </c>
      <c r="F117" s="55">
        <v>3500</v>
      </c>
      <c r="G117" s="55">
        <v>3439.18</v>
      </c>
      <c r="H117" s="39">
        <f t="shared" si="2"/>
        <v>98.26228571428571</v>
      </c>
    </row>
    <row r="118" spans="1:8" ht="14.25">
      <c r="A118" s="45"/>
      <c r="B118" s="51"/>
      <c r="C118" s="74"/>
      <c r="D118" s="117"/>
      <c r="E118" s="85" t="s">
        <v>271</v>
      </c>
      <c r="F118" s="55">
        <v>1350</v>
      </c>
      <c r="G118" s="55">
        <v>1349</v>
      </c>
      <c r="H118" s="39">
        <f t="shared" si="2"/>
        <v>99.92592592592592</v>
      </c>
    </row>
    <row r="119" spans="1:8" ht="14.25">
      <c r="A119" s="45"/>
      <c r="B119" s="51"/>
      <c r="C119" s="74"/>
      <c r="D119" s="117"/>
      <c r="E119" s="85" t="s">
        <v>272</v>
      </c>
      <c r="F119" s="55">
        <v>17622</v>
      </c>
      <c r="G119" s="55">
        <v>17621.99</v>
      </c>
      <c r="H119" s="39">
        <f t="shared" si="2"/>
        <v>99.99994325275226</v>
      </c>
    </row>
    <row r="120" spans="1:8" ht="15" customHeight="1">
      <c r="A120" s="45"/>
      <c r="B120" s="64">
        <v>75075</v>
      </c>
      <c r="C120" s="118"/>
      <c r="D120" s="119"/>
      <c r="E120" s="49" t="s">
        <v>131</v>
      </c>
      <c r="F120" s="50">
        <f>SUM(F121+F122+F124+F127+F128+F130+F133+F134+F137+F142+F143+F146+F151+F153+F156+F157+F160+F165+F167+F170+F171)</f>
        <v>142044</v>
      </c>
      <c r="G120" s="50">
        <f>SUM(G121+G122+G124+G127+G128+G130+G133+G134+G137+G142+G143+G146+G151+G153+G156+G157+G160+G165+G167+G170+G171)</f>
        <v>136510.45</v>
      </c>
      <c r="H120" s="39">
        <f t="shared" si="2"/>
        <v>96.10434090845091</v>
      </c>
    </row>
    <row r="121" spans="1:8" ht="15" customHeight="1">
      <c r="A121" s="45"/>
      <c r="B121" s="51"/>
      <c r="C121" s="52"/>
      <c r="D121" s="86">
        <v>4110</v>
      </c>
      <c r="E121" s="87" t="s">
        <v>39</v>
      </c>
      <c r="F121" s="55">
        <v>198</v>
      </c>
      <c r="G121" s="55">
        <v>189.96</v>
      </c>
      <c r="H121" s="39">
        <f t="shared" si="2"/>
        <v>95.93939393939395</v>
      </c>
    </row>
    <row r="122" spans="1:8" ht="15" customHeight="1">
      <c r="A122" s="45"/>
      <c r="B122" s="51"/>
      <c r="C122" s="52"/>
      <c r="D122" s="86">
        <v>4118</v>
      </c>
      <c r="E122" s="87" t="s">
        <v>39</v>
      </c>
      <c r="F122" s="55">
        <f>F123</f>
        <v>19</v>
      </c>
      <c r="G122" s="55">
        <f>G123</f>
        <v>18.34</v>
      </c>
      <c r="H122" s="39">
        <f>G122/F122*100</f>
        <v>96.52631578947368</v>
      </c>
    </row>
    <row r="123" spans="1:8" ht="15" customHeight="1">
      <c r="A123" s="45"/>
      <c r="B123" s="51"/>
      <c r="C123" s="52"/>
      <c r="D123" s="86"/>
      <c r="E123" s="72" t="s">
        <v>249</v>
      </c>
      <c r="F123" s="55">
        <v>19</v>
      </c>
      <c r="G123" s="55">
        <v>18.34</v>
      </c>
      <c r="H123" s="39">
        <f>G123/F123*100</f>
        <v>96.52631578947368</v>
      </c>
    </row>
    <row r="124" spans="1:8" ht="15" customHeight="1">
      <c r="A124" s="45"/>
      <c r="B124" s="51"/>
      <c r="C124" s="52"/>
      <c r="D124" s="86">
        <v>4119</v>
      </c>
      <c r="E124" s="87" t="s">
        <v>39</v>
      </c>
      <c r="F124" s="55">
        <f>F125+F126</f>
        <v>7</v>
      </c>
      <c r="G124" s="55">
        <f>G125+G126</f>
        <v>6.109999999999999</v>
      </c>
      <c r="H124" s="39">
        <f t="shared" si="2"/>
        <v>87.28571428571428</v>
      </c>
    </row>
    <row r="125" spans="1:8" ht="15" customHeight="1">
      <c r="A125" s="45"/>
      <c r="B125" s="51"/>
      <c r="C125" s="51"/>
      <c r="D125" s="88"/>
      <c r="E125" s="72" t="s">
        <v>249</v>
      </c>
      <c r="F125" s="55">
        <v>3</v>
      </c>
      <c r="G125" s="55">
        <v>2.44</v>
      </c>
      <c r="H125" s="39">
        <f t="shared" si="2"/>
        <v>81.33333333333333</v>
      </c>
    </row>
    <row r="126" spans="1:8" ht="15" customHeight="1">
      <c r="A126" s="45"/>
      <c r="B126" s="51"/>
      <c r="C126" s="108"/>
      <c r="D126" s="120"/>
      <c r="E126" s="72" t="s">
        <v>250</v>
      </c>
      <c r="F126" s="55">
        <v>4</v>
      </c>
      <c r="G126" s="55">
        <v>3.67</v>
      </c>
      <c r="H126" s="39">
        <f t="shared" si="2"/>
        <v>91.75</v>
      </c>
    </row>
    <row r="127" spans="1:8" ht="15" customHeight="1">
      <c r="A127" s="45"/>
      <c r="B127" s="51"/>
      <c r="C127" s="52"/>
      <c r="D127" s="86">
        <v>4120</v>
      </c>
      <c r="E127" s="87" t="s">
        <v>40</v>
      </c>
      <c r="F127" s="55">
        <v>29</v>
      </c>
      <c r="G127" s="55">
        <v>27.07</v>
      </c>
      <c r="H127" s="39">
        <f t="shared" si="2"/>
        <v>93.3448275862069</v>
      </c>
    </row>
    <row r="128" spans="1:8" ht="15" customHeight="1">
      <c r="A128" s="45"/>
      <c r="B128" s="51"/>
      <c r="C128" s="52"/>
      <c r="D128" s="86">
        <v>4128</v>
      </c>
      <c r="E128" s="87" t="s">
        <v>40</v>
      </c>
      <c r="F128" s="55">
        <f>F129</f>
        <v>3</v>
      </c>
      <c r="G128" s="55">
        <f>G129</f>
        <v>2.61</v>
      </c>
      <c r="H128" s="39">
        <f t="shared" si="2"/>
        <v>87</v>
      </c>
    </row>
    <row r="129" spans="1:8" ht="15" customHeight="1">
      <c r="A129" s="45"/>
      <c r="B129" s="51"/>
      <c r="C129" s="52"/>
      <c r="D129" s="86"/>
      <c r="E129" s="72" t="s">
        <v>273</v>
      </c>
      <c r="F129" s="55">
        <v>3</v>
      </c>
      <c r="G129" s="55">
        <v>2.61</v>
      </c>
      <c r="H129" s="39">
        <f t="shared" si="2"/>
        <v>87</v>
      </c>
    </row>
    <row r="130" spans="1:8" ht="15" customHeight="1">
      <c r="A130" s="45"/>
      <c r="B130" s="51"/>
      <c r="C130" s="52"/>
      <c r="D130" s="86">
        <v>4129</v>
      </c>
      <c r="E130" s="87" t="s">
        <v>40</v>
      </c>
      <c r="F130" s="55">
        <f>F131+F132</f>
        <v>2</v>
      </c>
      <c r="G130" s="55">
        <f>G131+G132</f>
        <v>0.87</v>
      </c>
      <c r="H130" s="39">
        <f aca="true" t="shared" si="3" ref="H130:H137">G130/F130*100</f>
        <v>43.5</v>
      </c>
    </row>
    <row r="131" spans="1:8" ht="15" customHeight="1">
      <c r="A131" s="45"/>
      <c r="B131" s="51"/>
      <c r="C131" s="51"/>
      <c r="D131" s="88"/>
      <c r="E131" s="72" t="s">
        <v>249</v>
      </c>
      <c r="F131" s="55">
        <v>1</v>
      </c>
      <c r="G131" s="55">
        <v>0.35</v>
      </c>
      <c r="H131" s="39">
        <f t="shared" si="3"/>
        <v>35</v>
      </c>
    </row>
    <row r="132" spans="1:8" ht="14.25">
      <c r="A132" s="45"/>
      <c r="B132" s="51"/>
      <c r="C132" s="108"/>
      <c r="D132" s="120"/>
      <c r="E132" s="72" t="s">
        <v>250</v>
      </c>
      <c r="F132" s="55">
        <v>1</v>
      </c>
      <c r="G132" s="55">
        <v>0.52</v>
      </c>
      <c r="H132" s="39">
        <f t="shared" si="3"/>
        <v>52</v>
      </c>
    </row>
    <row r="133" spans="1:8" ht="14.25">
      <c r="A133" s="45"/>
      <c r="B133" s="51"/>
      <c r="C133" s="52"/>
      <c r="D133" s="121">
        <v>4170</v>
      </c>
      <c r="E133" s="87" t="s">
        <v>124</v>
      </c>
      <c r="F133" s="55">
        <v>1850</v>
      </c>
      <c r="G133" s="55">
        <v>1713</v>
      </c>
      <c r="H133" s="39">
        <f t="shared" si="3"/>
        <v>92.5945945945946</v>
      </c>
    </row>
    <row r="134" spans="1:8" ht="14.25">
      <c r="A134" s="45"/>
      <c r="B134" s="51"/>
      <c r="C134" s="52"/>
      <c r="D134" s="121">
        <v>4178</v>
      </c>
      <c r="E134" s="87" t="s">
        <v>124</v>
      </c>
      <c r="F134" s="55">
        <f>F135+F136</f>
        <v>1018</v>
      </c>
      <c r="G134" s="55">
        <f>G135+G136</f>
        <v>532.11</v>
      </c>
      <c r="H134" s="39">
        <f t="shared" si="3"/>
        <v>52.27013752455796</v>
      </c>
    </row>
    <row r="135" spans="1:8" ht="17.25" customHeight="1">
      <c r="A135" s="45"/>
      <c r="B135" s="51"/>
      <c r="C135" s="52"/>
      <c r="D135" s="121"/>
      <c r="E135" s="87" t="s">
        <v>239</v>
      </c>
      <c r="F135" s="55">
        <v>589</v>
      </c>
      <c r="G135" s="55">
        <v>106.64</v>
      </c>
      <c r="H135" s="39">
        <f t="shared" si="3"/>
        <v>18.10526315789474</v>
      </c>
    </row>
    <row r="136" spans="1:8" ht="14.25">
      <c r="A136" s="45"/>
      <c r="B136" s="51"/>
      <c r="C136" s="52"/>
      <c r="D136" s="121"/>
      <c r="E136" s="87" t="s">
        <v>247</v>
      </c>
      <c r="F136" s="55">
        <v>429</v>
      </c>
      <c r="G136" s="55">
        <v>425.47</v>
      </c>
      <c r="H136" s="39">
        <f t="shared" si="3"/>
        <v>99.17715617715618</v>
      </c>
    </row>
    <row r="137" spans="1:8" ht="14.25">
      <c r="A137" s="45"/>
      <c r="B137" s="51"/>
      <c r="C137" s="52"/>
      <c r="D137" s="121">
        <v>4179</v>
      </c>
      <c r="E137" s="87" t="s">
        <v>124</v>
      </c>
      <c r="F137" s="55">
        <f>SUM(F138+F139+F140+F141)</f>
        <v>517</v>
      </c>
      <c r="G137" s="55">
        <f>SUM(G138+G139+G140+G141)</f>
        <v>177.39</v>
      </c>
      <c r="H137" s="39">
        <f t="shared" si="3"/>
        <v>34.311411992263054</v>
      </c>
    </row>
    <row r="138" spans="1:8" ht="14.25">
      <c r="A138" s="45"/>
      <c r="B138" s="51"/>
      <c r="C138" s="70"/>
      <c r="D138" s="122"/>
      <c r="E138" s="72" t="s">
        <v>249</v>
      </c>
      <c r="F138" s="89">
        <v>78</v>
      </c>
      <c r="G138" s="89">
        <v>14.23</v>
      </c>
      <c r="H138" s="39">
        <v>0</v>
      </c>
    </row>
    <row r="139" spans="1:8" ht="14.25">
      <c r="A139" s="45"/>
      <c r="B139" s="51"/>
      <c r="C139" s="108"/>
      <c r="D139" s="123"/>
      <c r="E139" s="72" t="s">
        <v>250</v>
      </c>
      <c r="F139" s="89">
        <v>296</v>
      </c>
      <c r="G139" s="89">
        <v>21.33</v>
      </c>
      <c r="H139" s="39">
        <f>G139/F139*100</f>
        <v>7.206081081081081</v>
      </c>
    </row>
    <row r="140" spans="1:8" ht="14.25">
      <c r="A140" s="45"/>
      <c r="B140" s="51"/>
      <c r="C140" s="108"/>
      <c r="D140" s="123"/>
      <c r="E140" s="87" t="s">
        <v>248</v>
      </c>
      <c r="F140" s="89">
        <v>57</v>
      </c>
      <c r="G140" s="89">
        <v>56.73</v>
      </c>
      <c r="H140" s="39">
        <f>G140/F140*100</f>
        <v>99.52631578947367</v>
      </c>
    </row>
    <row r="141" spans="1:8" ht="14.25">
      <c r="A141" s="45"/>
      <c r="B141" s="51"/>
      <c r="C141" s="108"/>
      <c r="D141" s="123"/>
      <c r="E141" s="87" t="s">
        <v>246</v>
      </c>
      <c r="F141" s="89">
        <v>86</v>
      </c>
      <c r="G141" s="89">
        <v>85.1</v>
      </c>
      <c r="H141" s="39">
        <v>0</v>
      </c>
    </row>
    <row r="142" spans="1:8" ht="14.25">
      <c r="A142" s="45"/>
      <c r="B142" s="56"/>
      <c r="C142" s="57"/>
      <c r="D142" s="53">
        <v>4210</v>
      </c>
      <c r="E142" s="54" t="s">
        <v>20</v>
      </c>
      <c r="F142" s="39">
        <v>5890</v>
      </c>
      <c r="G142" s="39">
        <v>5890</v>
      </c>
      <c r="H142" s="39">
        <f t="shared" si="2"/>
        <v>100</v>
      </c>
    </row>
    <row r="143" spans="1:8" ht="14.25">
      <c r="A143" s="45"/>
      <c r="B143" s="56"/>
      <c r="C143" s="57"/>
      <c r="D143" s="53">
        <v>4218</v>
      </c>
      <c r="E143" s="54" t="s">
        <v>20</v>
      </c>
      <c r="F143" s="39">
        <f>F144+F145</f>
        <v>10539</v>
      </c>
      <c r="G143" s="39">
        <f>G144+G145</f>
        <v>9072.69</v>
      </c>
      <c r="H143" s="39">
        <f>G143/F143*100</f>
        <v>86.08682038144036</v>
      </c>
    </row>
    <row r="144" spans="1:8" ht="14.25">
      <c r="A144" s="45"/>
      <c r="B144" s="51"/>
      <c r="C144" s="52"/>
      <c r="D144" s="121"/>
      <c r="E144" s="87" t="s">
        <v>239</v>
      </c>
      <c r="F144" s="55">
        <v>8529</v>
      </c>
      <c r="G144" s="55">
        <v>7119.91</v>
      </c>
      <c r="H144" s="39">
        <f>G144/F144*100</f>
        <v>83.47883690936804</v>
      </c>
    </row>
    <row r="145" spans="1:8" ht="14.25">
      <c r="A145" s="45"/>
      <c r="B145" s="51"/>
      <c r="C145" s="52"/>
      <c r="D145" s="121"/>
      <c r="E145" s="87" t="s">
        <v>240</v>
      </c>
      <c r="F145" s="55">
        <v>2010</v>
      </c>
      <c r="G145" s="55">
        <v>1952.78</v>
      </c>
      <c r="H145" s="39">
        <f>G145/F145*100</f>
        <v>97.15323383084576</v>
      </c>
    </row>
    <row r="146" spans="1:8" ht="14.25">
      <c r="A146" s="45"/>
      <c r="B146" s="56"/>
      <c r="C146" s="57"/>
      <c r="D146" s="53">
        <v>4219</v>
      </c>
      <c r="E146" s="54" t="s">
        <v>20</v>
      </c>
      <c r="F146" s="39">
        <f>SUM(F147+F148+F149+F150)</f>
        <v>6015</v>
      </c>
      <c r="G146" s="39">
        <f>SUM(G147+G148+G149+G150)</f>
        <v>5075.85</v>
      </c>
      <c r="H146" s="39">
        <f>G146/F146*100</f>
        <v>84.38653366583542</v>
      </c>
    </row>
    <row r="147" spans="1:8" ht="14.25">
      <c r="A147" s="45"/>
      <c r="B147" s="56"/>
      <c r="C147" s="70"/>
      <c r="D147" s="124"/>
      <c r="E147" s="72" t="s">
        <v>249</v>
      </c>
      <c r="F147" s="39">
        <v>1137</v>
      </c>
      <c r="G147" s="39">
        <v>949.32</v>
      </c>
      <c r="H147" s="39">
        <f t="shared" si="2"/>
        <v>83.4934036939314</v>
      </c>
    </row>
    <row r="148" spans="1:8" ht="14.25">
      <c r="A148" s="45"/>
      <c r="B148" s="56"/>
      <c r="C148" s="74"/>
      <c r="D148" s="125"/>
      <c r="E148" s="72" t="s">
        <v>250</v>
      </c>
      <c r="F148" s="39">
        <v>4208</v>
      </c>
      <c r="G148" s="39">
        <v>3475.6</v>
      </c>
      <c r="H148" s="39">
        <f t="shared" si="2"/>
        <v>82.59505703422053</v>
      </c>
    </row>
    <row r="149" spans="1:8" ht="14.25">
      <c r="A149" s="45"/>
      <c r="B149" s="56"/>
      <c r="C149" s="74"/>
      <c r="D149" s="125"/>
      <c r="E149" s="87" t="s">
        <v>248</v>
      </c>
      <c r="F149" s="39">
        <v>268</v>
      </c>
      <c r="G149" s="39">
        <v>260.37</v>
      </c>
      <c r="H149" s="39">
        <f t="shared" si="2"/>
        <v>97.15298507462687</v>
      </c>
    </row>
    <row r="150" spans="1:8" ht="14.25">
      <c r="A150" s="45"/>
      <c r="B150" s="56"/>
      <c r="C150" s="108"/>
      <c r="D150" s="126"/>
      <c r="E150" s="87" t="s">
        <v>246</v>
      </c>
      <c r="F150" s="39">
        <v>402</v>
      </c>
      <c r="G150" s="39">
        <v>390.56</v>
      </c>
      <c r="H150" s="39">
        <v>0</v>
      </c>
    </row>
    <row r="151" spans="1:8" ht="14.25">
      <c r="A151" s="45"/>
      <c r="B151" s="56"/>
      <c r="C151" s="108"/>
      <c r="D151" s="126">
        <v>4268</v>
      </c>
      <c r="E151" s="54" t="s">
        <v>61</v>
      </c>
      <c r="F151" s="39">
        <f>F152</f>
        <v>205</v>
      </c>
      <c r="G151" s="39">
        <f>G152</f>
        <v>0</v>
      </c>
      <c r="H151" s="39">
        <f t="shared" si="2"/>
        <v>0</v>
      </c>
    </row>
    <row r="152" spans="1:8" ht="14.25">
      <c r="A152" s="45"/>
      <c r="B152" s="56"/>
      <c r="C152" s="108"/>
      <c r="D152" s="126"/>
      <c r="E152" s="87" t="s">
        <v>239</v>
      </c>
      <c r="F152" s="39">
        <v>205</v>
      </c>
      <c r="G152" s="39">
        <v>0</v>
      </c>
      <c r="H152" s="39">
        <f t="shared" si="2"/>
        <v>0</v>
      </c>
    </row>
    <row r="153" spans="1:8" ht="14.25">
      <c r="A153" s="45"/>
      <c r="B153" s="56"/>
      <c r="C153" s="108"/>
      <c r="D153" s="126">
        <v>4269</v>
      </c>
      <c r="E153" s="54" t="s">
        <v>61</v>
      </c>
      <c r="F153" s="39">
        <f>SUM(F154+F155)</f>
        <v>128</v>
      </c>
      <c r="G153" s="39">
        <f>SUM(G154+G155)</f>
        <v>0</v>
      </c>
      <c r="H153" s="39">
        <f t="shared" si="2"/>
        <v>0</v>
      </c>
    </row>
    <row r="154" spans="1:8" ht="14.25">
      <c r="A154" s="45"/>
      <c r="B154" s="56"/>
      <c r="C154" s="70"/>
      <c r="D154" s="124"/>
      <c r="E154" s="72" t="s">
        <v>249</v>
      </c>
      <c r="F154" s="39">
        <v>27</v>
      </c>
      <c r="G154" s="39">
        <v>0</v>
      </c>
      <c r="H154" s="39">
        <f t="shared" si="2"/>
        <v>0</v>
      </c>
    </row>
    <row r="155" spans="1:8" ht="14.25">
      <c r="A155" s="45"/>
      <c r="B155" s="56"/>
      <c r="C155" s="108"/>
      <c r="D155" s="126"/>
      <c r="E155" s="72" t="s">
        <v>250</v>
      </c>
      <c r="F155" s="39">
        <v>101</v>
      </c>
      <c r="G155" s="39">
        <v>0</v>
      </c>
      <c r="H155" s="39">
        <f t="shared" si="2"/>
        <v>0</v>
      </c>
    </row>
    <row r="156" spans="1:8" ht="14.25">
      <c r="A156" s="45"/>
      <c r="B156" s="56"/>
      <c r="C156" s="108"/>
      <c r="D156" s="126">
        <v>4300</v>
      </c>
      <c r="E156" s="54" t="s">
        <v>4</v>
      </c>
      <c r="F156" s="66">
        <v>57431</v>
      </c>
      <c r="G156" s="66">
        <v>57430.77</v>
      </c>
      <c r="H156" s="39">
        <f t="shared" si="2"/>
        <v>99.9995995194233</v>
      </c>
    </row>
    <row r="157" spans="1:8" ht="14.25">
      <c r="A157" s="45"/>
      <c r="B157" s="56"/>
      <c r="C157" s="108"/>
      <c r="D157" s="126">
        <v>4308</v>
      </c>
      <c r="E157" s="54" t="s">
        <v>4</v>
      </c>
      <c r="F157" s="66">
        <f>F158+F159</f>
        <v>34562</v>
      </c>
      <c r="G157" s="66">
        <f>G158+G159</f>
        <v>34227.130000000005</v>
      </c>
      <c r="H157" s="39">
        <f aca="true" t="shared" si="4" ref="H157:H171">G157/F157*100</f>
        <v>99.03110352410162</v>
      </c>
    </row>
    <row r="158" spans="1:8" ht="14.25">
      <c r="A158" s="45"/>
      <c r="B158" s="56"/>
      <c r="C158" s="108"/>
      <c r="D158" s="126"/>
      <c r="E158" s="87" t="s">
        <v>239</v>
      </c>
      <c r="F158" s="66">
        <v>31730</v>
      </c>
      <c r="G158" s="66">
        <v>31395.99</v>
      </c>
      <c r="H158" s="39">
        <f t="shared" si="4"/>
        <v>98.94733690513709</v>
      </c>
    </row>
    <row r="159" spans="1:8" ht="14.25">
      <c r="A159" s="45"/>
      <c r="B159" s="56"/>
      <c r="C159" s="108"/>
      <c r="D159" s="126"/>
      <c r="E159" s="87" t="s">
        <v>240</v>
      </c>
      <c r="F159" s="66">
        <v>2832</v>
      </c>
      <c r="G159" s="66">
        <v>2831.14</v>
      </c>
      <c r="H159" s="39">
        <f t="shared" si="4"/>
        <v>99.96963276836158</v>
      </c>
    </row>
    <row r="160" spans="1:8" ht="14.25">
      <c r="A160" s="45"/>
      <c r="B160" s="56"/>
      <c r="C160" s="108"/>
      <c r="D160" s="126">
        <v>4309</v>
      </c>
      <c r="E160" s="54" t="s">
        <v>4</v>
      </c>
      <c r="F160" s="66">
        <f>SUM(F161+F162+F163+F164)</f>
        <v>20830</v>
      </c>
      <c r="G160" s="66">
        <f>SUM(G161+G162+G163+G164)</f>
        <v>19916.550000000003</v>
      </c>
      <c r="H160" s="39">
        <f t="shared" si="4"/>
        <v>95.61473835813732</v>
      </c>
    </row>
    <row r="161" spans="1:8" ht="14.25">
      <c r="A161" s="45"/>
      <c r="B161" s="51"/>
      <c r="C161" s="70"/>
      <c r="D161" s="124"/>
      <c r="E161" s="72" t="s">
        <v>249</v>
      </c>
      <c r="F161" s="73">
        <v>4231</v>
      </c>
      <c r="G161" s="73">
        <v>4186.13</v>
      </c>
      <c r="H161" s="39">
        <f t="shared" si="4"/>
        <v>98.93949420940676</v>
      </c>
    </row>
    <row r="162" spans="1:8" ht="14.25">
      <c r="A162" s="45"/>
      <c r="B162" s="51"/>
      <c r="C162" s="108"/>
      <c r="D162" s="126"/>
      <c r="E162" s="72" t="s">
        <v>250</v>
      </c>
      <c r="F162" s="73">
        <v>15654</v>
      </c>
      <c r="G162" s="73">
        <v>14786.7</v>
      </c>
      <c r="H162" s="39">
        <f t="shared" si="4"/>
        <v>94.4595630509774</v>
      </c>
    </row>
    <row r="163" spans="1:8" ht="14.25">
      <c r="A163" s="45"/>
      <c r="B163" s="51"/>
      <c r="C163" s="108"/>
      <c r="D163" s="126"/>
      <c r="E163" s="87" t="s">
        <v>248</v>
      </c>
      <c r="F163" s="73">
        <v>378</v>
      </c>
      <c r="G163" s="73">
        <v>377.48</v>
      </c>
      <c r="H163" s="39">
        <f t="shared" si="4"/>
        <v>99.86243386243386</v>
      </c>
    </row>
    <row r="164" spans="1:8" ht="14.25">
      <c r="A164" s="45"/>
      <c r="B164" s="51"/>
      <c r="C164" s="108"/>
      <c r="D164" s="126"/>
      <c r="E164" s="87" t="s">
        <v>246</v>
      </c>
      <c r="F164" s="73">
        <v>567</v>
      </c>
      <c r="G164" s="73">
        <v>566.24</v>
      </c>
      <c r="H164" s="39">
        <v>0</v>
      </c>
    </row>
    <row r="165" spans="1:8" ht="15" customHeight="1">
      <c r="A165" s="45"/>
      <c r="B165" s="56"/>
      <c r="C165" s="108"/>
      <c r="D165" s="126">
        <v>4438</v>
      </c>
      <c r="E165" s="54" t="s">
        <v>145</v>
      </c>
      <c r="F165" s="66">
        <f>F166</f>
        <v>351</v>
      </c>
      <c r="G165" s="66">
        <f>G166</f>
        <v>0</v>
      </c>
      <c r="H165" s="39">
        <f t="shared" si="4"/>
        <v>0</v>
      </c>
    </row>
    <row r="166" spans="1:8" ht="14.25">
      <c r="A166" s="45"/>
      <c r="B166" s="56"/>
      <c r="C166" s="108"/>
      <c r="D166" s="126"/>
      <c r="E166" s="87" t="s">
        <v>239</v>
      </c>
      <c r="F166" s="66">
        <v>351</v>
      </c>
      <c r="G166" s="66">
        <v>0</v>
      </c>
      <c r="H166" s="39">
        <f t="shared" si="4"/>
        <v>0</v>
      </c>
    </row>
    <row r="167" spans="1:8" ht="14.25">
      <c r="A167" s="45"/>
      <c r="B167" s="56"/>
      <c r="C167" s="108"/>
      <c r="D167" s="126">
        <v>4439</v>
      </c>
      <c r="E167" s="54" t="s">
        <v>145</v>
      </c>
      <c r="F167" s="66">
        <f>SUM(F168+F169)</f>
        <v>220</v>
      </c>
      <c r="G167" s="66">
        <f>SUM(G168+G169)</f>
        <v>0</v>
      </c>
      <c r="H167" s="39">
        <f t="shared" si="4"/>
        <v>0</v>
      </c>
    </row>
    <row r="168" spans="1:8" ht="14.25">
      <c r="A168" s="45"/>
      <c r="B168" s="51"/>
      <c r="C168" s="70"/>
      <c r="D168" s="124"/>
      <c r="E168" s="72" t="s">
        <v>249</v>
      </c>
      <c r="F168" s="73">
        <v>47</v>
      </c>
      <c r="G168" s="73">
        <v>0</v>
      </c>
      <c r="H168" s="39">
        <f t="shared" si="4"/>
        <v>0</v>
      </c>
    </row>
    <row r="169" spans="1:8" ht="14.25">
      <c r="A169" s="45"/>
      <c r="B169" s="51"/>
      <c r="C169" s="108"/>
      <c r="D169" s="126"/>
      <c r="E169" s="72" t="s">
        <v>250</v>
      </c>
      <c r="F169" s="73">
        <v>173</v>
      </c>
      <c r="G169" s="73">
        <v>0</v>
      </c>
      <c r="H169" s="39">
        <f t="shared" si="4"/>
        <v>0</v>
      </c>
    </row>
    <row r="170" spans="1:8" ht="22.5">
      <c r="A170" s="45"/>
      <c r="B170" s="51"/>
      <c r="C170" s="108"/>
      <c r="D170" s="127">
        <v>4750</v>
      </c>
      <c r="E170" s="76" t="s">
        <v>264</v>
      </c>
      <c r="F170" s="73">
        <v>240</v>
      </c>
      <c r="G170" s="73">
        <v>240</v>
      </c>
      <c r="H170" s="39">
        <f t="shared" si="4"/>
        <v>100</v>
      </c>
    </row>
    <row r="171" spans="1:8" ht="14.25">
      <c r="A171" s="45"/>
      <c r="B171" s="51"/>
      <c r="C171" s="108"/>
      <c r="D171" s="127">
        <v>6060</v>
      </c>
      <c r="E171" s="85" t="s">
        <v>103</v>
      </c>
      <c r="F171" s="73">
        <v>1990</v>
      </c>
      <c r="G171" s="73">
        <v>1990</v>
      </c>
      <c r="H171" s="39">
        <f t="shared" si="4"/>
        <v>100</v>
      </c>
    </row>
    <row r="172" spans="1:8" ht="15" customHeight="1">
      <c r="A172" s="45"/>
      <c r="B172" s="64">
        <v>75095</v>
      </c>
      <c r="C172" s="47"/>
      <c r="D172" s="48"/>
      <c r="E172" s="49" t="s">
        <v>19</v>
      </c>
      <c r="F172" s="50">
        <f>SUM(F173:F177)</f>
        <v>106817</v>
      </c>
      <c r="G172" s="50">
        <f>SUM(G173:G177)</f>
        <v>106323.98999999999</v>
      </c>
      <c r="H172" s="39">
        <f t="shared" si="2"/>
        <v>99.53845361693364</v>
      </c>
    </row>
    <row r="173" spans="1:8" ht="14.25">
      <c r="A173" s="45"/>
      <c r="B173" s="51"/>
      <c r="C173" s="52"/>
      <c r="D173" s="121">
        <v>4170</v>
      </c>
      <c r="E173" s="87" t="s">
        <v>124</v>
      </c>
      <c r="F173" s="55">
        <v>6645</v>
      </c>
      <c r="G173" s="55">
        <v>6645</v>
      </c>
      <c r="H173" s="39">
        <f>G173/F173*100</f>
        <v>100</v>
      </c>
    </row>
    <row r="174" spans="1:8" ht="14.25">
      <c r="A174" s="45"/>
      <c r="B174" s="56"/>
      <c r="C174" s="57"/>
      <c r="D174" s="53">
        <v>4210</v>
      </c>
      <c r="E174" s="54" t="s">
        <v>20</v>
      </c>
      <c r="F174" s="39">
        <v>32945</v>
      </c>
      <c r="G174" s="39">
        <v>32462.37</v>
      </c>
      <c r="H174" s="39">
        <f t="shared" si="2"/>
        <v>98.53504325390803</v>
      </c>
    </row>
    <row r="175" spans="1:8" ht="14.25">
      <c r="A175" s="45"/>
      <c r="B175" s="56"/>
      <c r="C175" s="108"/>
      <c r="D175" s="126">
        <v>4300</v>
      </c>
      <c r="E175" s="54" t="s">
        <v>4</v>
      </c>
      <c r="F175" s="66">
        <v>19085</v>
      </c>
      <c r="G175" s="66">
        <v>19074.61</v>
      </c>
      <c r="H175" s="39">
        <f t="shared" si="2"/>
        <v>99.94555933979565</v>
      </c>
    </row>
    <row r="176" spans="1:8" ht="14.25">
      <c r="A176" s="45"/>
      <c r="B176" s="51"/>
      <c r="C176" s="52"/>
      <c r="D176" s="86">
        <v>4430</v>
      </c>
      <c r="E176" s="87" t="s">
        <v>43</v>
      </c>
      <c r="F176" s="55">
        <v>46142</v>
      </c>
      <c r="G176" s="55">
        <v>46142</v>
      </c>
      <c r="H176" s="39">
        <f t="shared" si="2"/>
        <v>100</v>
      </c>
    </row>
    <row r="177" spans="1:8" ht="22.5">
      <c r="A177" s="69"/>
      <c r="B177" s="74"/>
      <c r="C177" s="51"/>
      <c r="D177" s="128">
        <v>4750</v>
      </c>
      <c r="E177" s="76" t="s">
        <v>264</v>
      </c>
      <c r="F177" s="89">
        <v>2000</v>
      </c>
      <c r="G177" s="89">
        <v>2000.01</v>
      </c>
      <c r="H177" s="39">
        <f t="shared" si="2"/>
        <v>100.0005</v>
      </c>
    </row>
    <row r="178" spans="1:8" s="4" customFormat="1" ht="22.5">
      <c r="A178" s="129">
        <v>751</v>
      </c>
      <c r="B178" s="130"/>
      <c r="C178" s="131"/>
      <c r="D178" s="132"/>
      <c r="E178" s="133" t="s">
        <v>86</v>
      </c>
      <c r="F178" s="134">
        <f>F179+F186</f>
        <v>26164</v>
      </c>
      <c r="G178" s="134">
        <f>G179+G186</f>
        <v>26028.239999999998</v>
      </c>
      <c r="H178" s="32">
        <f t="shared" si="2"/>
        <v>99.4811190949396</v>
      </c>
    </row>
    <row r="179" spans="1:8" ht="22.5">
      <c r="A179" s="135"/>
      <c r="B179" s="136">
        <v>75101</v>
      </c>
      <c r="C179" s="137"/>
      <c r="D179" s="138"/>
      <c r="E179" s="139" t="s">
        <v>87</v>
      </c>
      <c r="F179" s="140">
        <f>F180+F181+F182+F183+F184+F185</f>
        <v>2781</v>
      </c>
      <c r="G179" s="140">
        <f>G180+G181+G182+G183+G184+G185</f>
        <v>2780.24</v>
      </c>
      <c r="H179" s="39">
        <f t="shared" si="2"/>
        <v>99.97267170082704</v>
      </c>
    </row>
    <row r="180" spans="1:8" ht="14.25">
      <c r="A180" s="45"/>
      <c r="B180" s="51"/>
      <c r="C180" s="52"/>
      <c r="D180" s="86">
        <v>4110</v>
      </c>
      <c r="E180" s="87" t="s">
        <v>39</v>
      </c>
      <c r="F180" s="55">
        <v>172</v>
      </c>
      <c r="G180" s="55">
        <v>171.9</v>
      </c>
      <c r="H180" s="39">
        <f t="shared" si="2"/>
        <v>99.94186046511628</v>
      </c>
    </row>
    <row r="181" spans="1:8" ht="15" customHeight="1">
      <c r="A181" s="45"/>
      <c r="B181" s="51"/>
      <c r="C181" s="52"/>
      <c r="D181" s="86">
        <v>4120</v>
      </c>
      <c r="E181" s="87" t="s">
        <v>40</v>
      </c>
      <c r="F181" s="55">
        <v>25</v>
      </c>
      <c r="G181" s="55">
        <v>24.5</v>
      </c>
      <c r="H181" s="39">
        <f t="shared" si="2"/>
        <v>98</v>
      </c>
    </row>
    <row r="182" spans="1:8" ht="14.25">
      <c r="A182" s="45"/>
      <c r="B182" s="51"/>
      <c r="C182" s="52"/>
      <c r="D182" s="86">
        <v>4170</v>
      </c>
      <c r="E182" s="87" t="s">
        <v>124</v>
      </c>
      <c r="F182" s="55">
        <v>1000</v>
      </c>
      <c r="G182" s="55">
        <v>1000</v>
      </c>
      <c r="H182" s="39">
        <f t="shared" si="2"/>
        <v>100</v>
      </c>
    </row>
    <row r="183" spans="1:8" ht="14.25">
      <c r="A183" s="135"/>
      <c r="B183" s="90"/>
      <c r="C183" s="141"/>
      <c r="D183" s="142">
        <v>4210</v>
      </c>
      <c r="E183" s="72" t="s">
        <v>20</v>
      </c>
      <c r="F183" s="143">
        <v>1135</v>
      </c>
      <c r="G183" s="143">
        <v>1135.34</v>
      </c>
      <c r="H183" s="39">
        <f t="shared" si="2"/>
        <v>100.02995594713656</v>
      </c>
    </row>
    <row r="184" spans="1:8" ht="14.25">
      <c r="A184" s="144"/>
      <c r="B184" s="74"/>
      <c r="C184" s="145"/>
      <c r="D184" s="146">
        <v>4300</v>
      </c>
      <c r="E184" s="54" t="s">
        <v>4</v>
      </c>
      <c r="F184" s="143">
        <v>449</v>
      </c>
      <c r="G184" s="143">
        <v>448.5</v>
      </c>
      <c r="H184" s="39">
        <f t="shared" si="2"/>
        <v>99.88864142538975</v>
      </c>
    </row>
    <row r="185" spans="1:8" ht="22.5">
      <c r="A185" s="144"/>
      <c r="B185" s="74"/>
      <c r="C185" s="74"/>
      <c r="D185" s="147">
        <v>4370</v>
      </c>
      <c r="E185" s="76" t="s">
        <v>164</v>
      </c>
      <c r="F185" s="143">
        <v>0</v>
      </c>
      <c r="G185" s="143">
        <v>0</v>
      </c>
      <c r="H185" s="39">
        <v>0</v>
      </c>
    </row>
    <row r="186" spans="1:8" ht="14.25">
      <c r="A186" s="135"/>
      <c r="B186" s="148">
        <v>75108</v>
      </c>
      <c r="C186" s="137"/>
      <c r="D186" s="138"/>
      <c r="E186" s="139" t="s">
        <v>279</v>
      </c>
      <c r="F186" s="140">
        <f>SUM(F187:F194)</f>
        <v>23383</v>
      </c>
      <c r="G186" s="140">
        <f>SUM(G187:G194)</f>
        <v>23248</v>
      </c>
      <c r="H186" s="39">
        <f aca="true" t="shared" si="5" ref="H186:H194">G186/F186*100</f>
        <v>99.42265748620794</v>
      </c>
    </row>
    <row r="187" spans="1:8" s="12" customFormat="1" ht="14.25">
      <c r="A187" s="149"/>
      <c r="B187" s="150"/>
      <c r="C187" s="151"/>
      <c r="D187" s="121">
        <v>3030</v>
      </c>
      <c r="E187" s="152" t="s">
        <v>17</v>
      </c>
      <c r="F187" s="153">
        <v>11250</v>
      </c>
      <c r="G187" s="153">
        <v>11115</v>
      </c>
      <c r="H187" s="154">
        <f t="shared" si="5"/>
        <v>98.8</v>
      </c>
    </row>
    <row r="188" spans="1:8" s="12" customFormat="1" ht="14.25">
      <c r="A188" s="149"/>
      <c r="B188" s="150"/>
      <c r="C188" s="151"/>
      <c r="D188" s="121">
        <v>4110</v>
      </c>
      <c r="E188" s="152" t="s">
        <v>39</v>
      </c>
      <c r="F188" s="153">
        <v>938</v>
      </c>
      <c r="G188" s="153">
        <v>938</v>
      </c>
      <c r="H188" s="154">
        <f t="shared" si="5"/>
        <v>100</v>
      </c>
    </row>
    <row r="189" spans="1:8" s="12" customFormat="1" ht="14.25">
      <c r="A189" s="149"/>
      <c r="B189" s="150"/>
      <c r="C189" s="151"/>
      <c r="D189" s="121">
        <v>4120</v>
      </c>
      <c r="E189" s="152" t="s">
        <v>40</v>
      </c>
      <c r="F189" s="153">
        <v>134</v>
      </c>
      <c r="G189" s="153">
        <v>134</v>
      </c>
      <c r="H189" s="154">
        <f t="shared" si="5"/>
        <v>100</v>
      </c>
    </row>
    <row r="190" spans="1:8" s="12" customFormat="1" ht="14.25">
      <c r="A190" s="155"/>
      <c r="B190" s="156"/>
      <c r="C190" s="157"/>
      <c r="D190" s="158">
        <v>4170</v>
      </c>
      <c r="E190" s="152" t="s">
        <v>124</v>
      </c>
      <c r="F190" s="159">
        <v>7165</v>
      </c>
      <c r="G190" s="159">
        <v>7165</v>
      </c>
      <c r="H190" s="154">
        <f t="shared" si="5"/>
        <v>100</v>
      </c>
    </row>
    <row r="191" spans="1:8" s="12" customFormat="1" ht="14.25">
      <c r="A191" s="160"/>
      <c r="B191" s="161"/>
      <c r="C191" s="162"/>
      <c r="D191" s="163">
        <v>4210</v>
      </c>
      <c r="E191" s="164" t="s">
        <v>20</v>
      </c>
      <c r="F191" s="159">
        <v>3466</v>
      </c>
      <c r="G191" s="159">
        <v>3466</v>
      </c>
      <c r="H191" s="154">
        <f t="shared" si="5"/>
        <v>100</v>
      </c>
    </row>
    <row r="192" spans="1:8" s="12" customFormat="1" ht="14.25">
      <c r="A192" s="160"/>
      <c r="B192" s="161"/>
      <c r="C192" s="165"/>
      <c r="D192" s="166">
        <v>4300</v>
      </c>
      <c r="E192" s="152" t="s">
        <v>4</v>
      </c>
      <c r="F192" s="167">
        <v>248</v>
      </c>
      <c r="G192" s="167">
        <v>248.01</v>
      </c>
      <c r="H192" s="154">
        <f t="shared" si="5"/>
        <v>100.00403225806451</v>
      </c>
    </row>
    <row r="193" spans="1:8" s="12" customFormat="1" ht="22.5">
      <c r="A193" s="160"/>
      <c r="B193" s="161"/>
      <c r="C193" s="165"/>
      <c r="D193" s="166">
        <v>4370</v>
      </c>
      <c r="E193" s="168" t="s">
        <v>147</v>
      </c>
      <c r="F193" s="167">
        <v>58</v>
      </c>
      <c r="G193" s="167">
        <v>58</v>
      </c>
      <c r="H193" s="154">
        <f t="shared" si="5"/>
        <v>100</v>
      </c>
    </row>
    <row r="194" spans="1:8" s="12" customFormat="1" ht="22.5">
      <c r="A194" s="160"/>
      <c r="B194" s="161"/>
      <c r="C194" s="165"/>
      <c r="D194" s="169">
        <v>4750</v>
      </c>
      <c r="E194" s="170" t="s">
        <v>252</v>
      </c>
      <c r="F194" s="171">
        <v>124</v>
      </c>
      <c r="G194" s="171">
        <v>123.99</v>
      </c>
      <c r="H194" s="154">
        <f t="shared" si="5"/>
        <v>99.99193548387096</v>
      </c>
    </row>
    <row r="195" spans="1:8" s="4" customFormat="1" ht="22.5">
      <c r="A195" s="129">
        <v>754</v>
      </c>
      <c r="B195" s="130"/>
      <c r="C195" s="172"/>
      <c r="D195" s="173"/>
      <c r="E195" s="133" t="s">
        <v>213</v>
      </c>
      <c r="F195" s="134">
        <f>F196+F199</f>
        <v>7000</v>
      </c>
      <c r="G195" s="134">
        <f>G196+G199</f>
        <v>6314.32</v>
      </c>
      <c r="H195" s="32">
        <f aca="true" t="shared" si="6" ref="H195:H201">G195/F195*100</f>
        <v>90.20457142857143</v>
      </c>
    </row>
    <row r="196" spans="1:8" ht="14.25">
      <c r="A196" s="135"/>
      <c r="B196" s="136">
        <v>75404</v>
      </c>
      <c r="C196" s="137"/>
      <c r="D196" s="138"/>
      <c r="E196" s="139" t="s">
        <v>217</v>
      </c>
      <c r="F196" s="140">
        <f>F197+F198</f>
        <v>1000</v>
      </c>
      <c r="G196" s="140">
        <f>G197+G198</f>
        <v>1000</v>
      </c>
      <c r="H196" s="39">
        <f t="shared" si="6"/>
        <v>100</v>
      </c>
    </row>
    <row r="197" spans="1:8" ht="15" customHeight="1">
      <c r="A197" s="45"/>
      <c r="B197" s="51"/>
      <c r="C197" s="52"/>
      <c r="D197" s="86">
        <v>3000</v>
      </c>
      <c r="E197" s="87" t="s">
        <v>214</v>
      </c>
      <c r="F197" s="55">
        <v>1000</v>
      </c>
      <c r="G197" s="55">
        <v>1000</v>
      </c>
      <c r="H197" s="39">
        <f t="shared" si="6"/>
        <v>100</v>
      </c>
    </row>
    <row r="198" spans="1:8" ht="22.5">
      <c r="A198" s="69"/>
      <c r="B198" s="74"/>
      <c r="C198" s="108"/>
      <c r="D198" s="174">
        <v>6170</v>
      </c>
      <c r="E198" s="76" t="s">
        <v>215</v>
      </c>
      <c r="F198" s="89">
        <v>0</v>
      </c>
      <c r="G198" s="89">
        <v>0</v>
      </c>
      <c r="H198" s="39">
        <v>0</v>
      </c>
    </row>
    <row r="199" spans="1:8" ht="14.25">
      <c r="A199" s="135"/>
      <c r="B199" s="148">
        <v>75405</v>
      </c>
      <c r="C199" s="137"/>
      <c r="D199" s="138"/>
      <c r="E199" s="139" t="s">
        <v>216</v>
      </c>
      <c r="F199" s="140">
        <f>F200</f>
        <v>6000</v>
      </c>
      <c r="G199" s="140">
        <f>G200</f>
        <v>5314.32</v>
      </c>
      <c r="H199" s="39">
        <f t="shared" si="6"/>
        <v>88.57199999999999</v>
      </c>
    </row>
    <row r="200" spans="1:8" ht="14.25">
      <c r="A200" s="45"/>
      <c r="B200" s="51"/>
      <c r="C200" s="52"/>
      <c r="D200" s="86">
        <v>6060</v>
      </c>
      <c r="E200" s="175" t="s">
        <v>103</v>
      </c>
      <c r="F200" s="55">
        <f>F201</f>
        <v>6000</v>
      </c>
      <c r="G200" s="55">
        <f>G201</f>
        <v>5314.32</v>
      </c>
      <c r="H200" s="39">
        <f t="shared" si="6"/>
        <v>88.57199999999999</v>
      </c>
    </row>
    <row r="201" spans="1:8" ht="22.5">
      <c r="A201" s="69"/>
      <c r="B201" s="74"/>
      <c r="C201" s="108"/>
      <c r="D201" s="174"/>
      <c r="E201" s="76" t="s">
        <v>218</v>
      </c>
      <c r="F201" s="89">
        <v>6000</v>
      </c>
      <c r="G201" s="89">
        <v>5314.32</v>
      </c>
      <c r="H201" s="39">
        <f t="shared" si="6"/>
        <v>88.57199999999999</v>
      </c>
    </row>
    <row r="202" spans="1:11" s="6" customFormat="1" ht="15">
      <c r="A202" s="176">
        <v>757</v>
      </c>
      <c r="B202" s="177"/>
      <c r="C202" s="178"/>
      <c r="D202" s="179"/>
      <c r="E202" s="180" t="s">
        <v>72</v>
      </c>
      <c r="F202" s="134">
        <f>F203+F205</f>
        <v>730500</v>
      </c>
      <c r="G202" s="134">
        <f>G203+G205</f>
        <v>424772.98</v>
      </c>
      <c r="H202" s="32">
        <f t="shared" si="2"/>
        <v>58.14825188227242</v>
      </c>
      <c r="I202" s="282"/>
      <c r="J202" s="282"/>
      <c r="K202" s="282"/>
    </row>
    <row r="203" spans="1:11" ht="22.5">
      <c r="A203" s="135"/>
      <c r="B203" s="181">
        <v>75702</v>
      </c>
      <c r="C203" s="182"/>
      <c r="D203" s="183"/>
      <c r="E203" s="139" t="s">
        <v>88</v>
      </c>
      <c r="F203" s="140">
        <f>F204</f>
        <v>444580</v>
      </c>
      <c r="G203" s="140">
        <f>G204</f>
        <v>424772.98</v>
      </c>
      <c r="H203" s="39">
        <f t="shared" si="2"/>
        <v>95.54477934230059</v>
      </c>
      <c r="I203" s="5"/>
      <c r="J203" s="5"/>
      <c r="K203" s="5"/>
    </row>
    <row r="204" spans="1:11" ht="22.5">
      <c r="A204" s="144"/>
      <c r="B204" s="51"/>
      <c r="C204" s="70"/>
      <c r="D204" s="184">
        <v>8070</v>
      </c>
      <c r="E204" s="76" t="s">
        <v>107</v>
      </c>
      <c r="F204" s="143">
        <v>444580</v>
      </c>
      <c r="G204" s="143">
        <v>424772.98</v>
      </c>
      <c r="H204" s="39">
        <f t="shared" si="2"/>
        <v>95.54477934230059</v>
      </c>
      <c r="I204" s="5"/>
      <c r="J204" s="5"/>
      <c r="K204" s="5"/>
    </row>
    <row r="205" spans="1:11" ht="33.75">
      <c r="A205" s="144"/>
      <c r="B205" s="185">
        <v>75704</v>
      </c>
      <c r="C205" s="186"/>
      <c r="D205" s="187"/>
      <c r="E205" s="139" t="s">
        <v>96</v>
      </c>
      <c r="F205" s="140">
        <f>F206</f>
        <v>285920</v>
      </c>
      <c r="G205" s="140">
        <f>G206</f>
        <v>0</v>
      </c>
      <c r="H205" s="39">
        <f t="shared" si="2"/>
        <v>0</v>
      </c>
      <c r="I205" s="5"/>
      <c r="J205" s="5"/>
      <c r="K205" s="5"/>
    </row>
    <row r="206" spans="1:11" ht="14.25">
      <c r="A206" s="144"/>
      <c r="B206" s="51"/>
      <c r="C206" s="70"/>
      <c r="D206" s="184">
        <v>8020</v>
      </c>
      <c r="E206" s="76" t="s">
        <v>108</v>
      </c>
      <c r="F206" s="143">
        <f>F207+F208</f>
        <v>285920</v>
      </c>
      <c r="G206" s="143">
        <f>G207+G208</f>
        <v>0</v>
      </c>
      <c r="H206" s="39">
        <f t="shared" si="2"/>
        <v>0</v>
      </c>
      <c r="I206" s="5"/>
      <c r="J206" s="5"/>
      <c r="K206" s="5"/>
    </row>
    <row r="207" spans="1:11" ht="14.25">
      <c r="A207" s="144"/>
      <c r="B207" s="51"/>
      <c r="C207" s="70"/>
      <c r="D207" s="184"/>
      <c r="E207" s="76" t="s">
        <v>143</v>
      </c>
      <c r="F207" s="143">
        <v>11500</v>
      </c>
      <c r="G207" s="143">
        <v>0</v>
      </c>
      <c r="H207" s="39">
        <f t="shared" si="2"/>
        <v>0</v>
      </c>
      <c r="I207" s="5"/>
      <c r="J207" s="5"/>
      <c r="K207" s="5"/>
    </row>
    <row r="208" spans="1:11" ht="14.25">
      <c r="A208" s="144"/>
      <c r="B208" s="51"/>
      <c r="C208" s="108"/>
      <c r="D208" s="188"/>
      <c r="E208" s="76" t="s">
        <v>142</v>
      </c>
      <c r="F208" s="143">
        <v>274420</v>
      </c>
      <c r="G208" s="143">
        <v>0</v>
      </c>
      <c r="H208" s="39">
        <f t="shared" si="2"/>
        <v>0</v>
      </c>
      <c r="I208" s="5"/>
      <c r="J208" s="5"/>
      <c r="K208" s="5"/>
    </row>
    <row r="209" spans="1:11" s="6" customFormat="1" ht="15" customHeight="1">
      <c r="A209" s="177">
        <v>758</v>
      </c>
      <c r="B209" s="189"/>
      <c r="C209" s="189"/>
      <c r="D209" s="190"/>
      <c r="E209" s="180" t="s">
        <v>73</v>
      </c>
      <c r="F209" s="134">
        <f>F210</f>
        <v>862411</v>
      </c>
      <c r="G209" s="134">
        <f>G210</f>
        <v>0</v>
      </c>
      <c r="H209" s="32">
        <f t="shared" si="2"/>
        <v>0</v>
      </c>
      <c r="I209" s="282"/>
      <c r="J209" s="282"/>
      <c r="K209" s="282"/>
    </row>
    <row r="210" spans="1:8" ht="15" customHeight="1">
      <c r="A210" s="191"/>
      <c r="B210" s="137">
        <v>75818</v>
      </c>
      <c r="C210" s="137"/>
      <c r="D210" s="138"/>
      <c r="E210" s="192" t="s">
        <v>74</v>
      </c>
      <c r="F210" s="140">
        <f>F211+F212</f>
        <v>862411</v>
      </c>
      <c r="G210" s="140">
        <f>G211+G212</f>
        <v>0</v>
      </c>
      <c r="H210" s="39">
        <f t="shared" si="2"/>
        <v>0</v>
      </c>
    </row>
    <row r="211" spans="1:8" ht="14.25">
      <c r="A211" s="69"/>
      <c r="B211" s="193"/>
      <c r="C211" s="194"/>
      <c r="D211" s="195">
        <v>4810</v>
      </c>
      <c r="E211" s="196" t="s">
        <v>109</v>
      </c>
      <c r="F211" s="197">
        <v>59996</v>
      </c>
      <c r="G211" s="197">
        <v>0</v>
      </c>
      <c r="H211" s="39">
        <f t="shared" si="2"/>
        <v>0</v>
      </c>
    </row>
    <row r="212" spans="1:8" ht="14.25">
      <c r="A212" s="69"/>
      <c r="B212" s="193"/>
      <c r="C212" s="198"/>
      <c r="D212" s="199">
        <v>6800</v>
      </c>
      <c r="E212" s="196" t="s">
        <v>132</v>
      </c>
      <c r="F212" s="197">
        <v>802415</v>
      </c>
      <c r="G212" s="197">
        <v>0</v>
      </c>
      <c r="H212" s="39">
        <f t="shared" si="2"/>
        <v>0</v>
      </c>
    </row>
    <row r="213" spans="1:8" ht="14.25">
      <c r="A213" s="200">
        <v>801</v>
      </c>
      <c r="B213" s="59"/>
      <c r="C213" s="59"/>
      <c r="D213" s="60"/>
      <c r="E213" s="61" t="s">
        <v>21</v>
      </c>
      <c r="F213" s="201">
        <f>SUM(F214+F224+F233+F240+F242+F248)</f>
        <v>13117151</v>
      </c>
      <c r="G213" s="201">
        <f>SUM(G214+G224+G233+G240+G242+G248)</f>
        <v>13064132.78</v>
      </c>
      <c r="H213" s="32">
        <f t="shared" si="2"/>
        <v>99.59580994379039</v>
      </c>
    </row>
    <row r="214" spans="1:8" ht="14.25">
      <c r="A214" s="63"/>
      <c r="B214" s="64">
        <v>80101</v>
      </c>
      <c r="C214" s="47"/>
      <c r="D214" s="48"/>
      <c r="E214" s="49" t="s">
        <v>22</v>
      </c>
      <c r="F214" s="202">
        <f>F215+F220</f>
        <v>6297424</v>
      </c>
      <c r="G214" s="202">
        <f>G215+G220</f>
        <v>6297149.37</v>
      </c>
      <c r="H214" s="39">
        <f t="shared" si="2"/>
        <v>99.99563901049065</v>
      </c>
    </row>
    <row r="215" spans="1:8" ht="14.25">
      <c r="A215" s="45"/>
      <c r="B215" s="56"/>
      <c r="C215" s="57"/>
      <c r="D215" s="53">
        <v>2510</v>
      </c>
      <c r="E215" s="67" t="s">
        <v>23</v>
      </c>
      <c r="F215" s="203">
        <f>F217+F218+F219</f>
        <v>6257424</v>
      </c>
      <c r="G215" s="203">
        <f>G217+G218+G219</f>
        <v>6257424</v>
      </c>
      <c r="H215" s="39">
        <f t="shared" si="2"/>
        <v>100</v>
      </c>
    </row>
    <row r="216" spans="1:8" ht="15" customHeight="1">
      <c r="A216" s="45"/>
      <c r="B216" s="56"/>
      <c r="C216" s="90"/>
      <c r="D216" s="91"/>
      <c r="E216" s="92" t="s">
        <v>5</v>
      </c>
      <c r="F216" s="45"/>
      <c r="G216" s="45"/>
      <c r="H216" s="39"/>
    </row>
    <row r="217" spans="1:8" ht="14.25">
      <c r="A217" s="45"/>
      <c r="B217" s="56"/>
      <c r="C217" s="56"/>
      <c r="D217" s="93"/>
      <c r="E217" s="87" t="s">
        <v>24</v>
      </c>
      <c r="F217" s="204">
        <v>1685734</v>
      </c>
      <c r="G217" s="204">
        <v>1685734</v>
      </c>
      <c r="H217" s="39">
        <f t="shared" si="2"/>
        <v>100</v>
      </c>
    </row>
    <row r="218" spans="1:8" ht="14.25">
      <c r="A218" s="45"/>
      <c r="B218" s="56"/>
      <c r="C218" s="56"/>
      <c r="D218" s="93"/>
      <c r="E218" s="87" t="s">
        <v>25</v>
      </c>
      <c r="F218" s="204">
        <v>2624331</v>
      </c>
      <c r="G218" s="204">
        <v>2624331</v>
      </c>
      <c r="H218" s="39">
        <f t="shared" si="2"/>
        <v>100</v>
      </c>
    </row>
    <row r="219" spans="1:8" ht="14.25">
      <c r="A219" s="45"/>
      <c r="B219" s="56"/>
      <c r="C219" s="95"/>
      <c r="D219" s="22"/>
      <c r="E219" s="87" t="s">
        <v>26</v>
      </c>
      <c r="F219" s="204">
        <v>1947359</v>
      </c>
      <c r="G219" s="204">
        <v>1947359</v>
      </c>
      <c r="H219" s="39">
        <f t="shared" si="2"/>
        <v>100</v>
      </c>
    </row>
    <row r="220" spans="1:8" ht="14.25">
      <c r="A220" s="45"/>
      <c r="B220" s="51"/>
      <c r="C220" s="52"/>
      <c r="D220" s="86">
        <v>6050</v>
      </c>
      <c r="E220" s="175" t="s">
        <v>100</v>
      </c>
      <c r="F220" s="204">
        <f>F221+F222+F223</f>
        <v>40000</v>
      </c>
      <c r="G220" s="204">
        <f>G221+G222+G223</f>
        <v>39725.37</v>
      </c>
      <c r="H220" s="39">
        <f t="shared" si="2"/>
        <v>99.31342500000001</v>
      </c>
    </row>
    <row r="221" spans="1:8" ht="22.5">
      <c r="A221" s="45"/>
      <c r="B221" s="51"/>
      <c r="C221" s="51"/>
      <c r="D221" s="88"/>
      <c r="E221" s="175" t="s">
        <v>200</v>
      </c>
      <c r="F221" s="204">
        <v>0</v>
      </c>
      <c r="G221" s="204">
        <v>0</v>
      </c>
      <c r="H221" s="39">
        <v>0</v>
      </c>
    </row>
    <row r="222" spans="1:8" ht="22.5">
      <c r="A222" s="45"/>
      <c r="B222" s="51"/>
      <c r="C222" s="74"/>
      <c r="D222" s="205"/>
      <c r="E222" s="175" t="s">
        <v>201</v>
      </c>
      <c r="F222" s="204">
        <v>40000</v>
      </c>
      <c r="G222" s="204">
        <v>39725.37</v>
      </c>
      <c r="H222" s="39">
        <f t="shared" si="2"/>
        <v>99.31342500000001</v>
      </c>
    </row>
    <row r="223" spans="1:8" ht="14.25">
      <c r="A223" s="45"/>
      <c r="B223" s="51"/>
      <c r="C223" s="52"/>
      <c r="D223" s="86"/>
      <c r="E223" s="175" t="s">
        <v>219</v>
      </c>
      <c r="F223" s="204">
        <v>0</v>
      </c>
      <c r="G223" s="204">
        <v>0</v>
      </c>
      <c r="H223" s="39">
        <v>0</v>
      </c>
    </row>
    <row r="224" spans="1:8" ht="15" customHeight="1">
      <c r="A224" s="68"/>
      <c r="B224" s="64">
        <v>80104</v>
      </c>
      <c r="C224" s="47"/>
      <c r="D224" s="48"/>
      <c r="E224" s="49" t="s">
        <v>46</v>
      </c>
      <c r="F224" s="202">
        <f>F225+F230</f>
        <v>1967939</v>
      </c>
      <c r="G224" s="202">
        <f>G225+G230</f>
        <v>1960489.37</v>
      </c>
      <c r="H224" s="39">
        <f t="shared" si="2"/>
        <v>99.6214501567376</v>
      </c>
    </row>
    <row r="225" spans="1:8" ht="14.25">
      <c r="A225" s="45"/>
      <c r="B225" s="56"/>
      <c r="C225" s="57"/>
      <c r="D225" s="53">
        <v>2510</v>
      </c>
      <c r="E225" s="67" t="s">
        <v>23</v>
      </c>
      <c r="F225" s="203">
        <f>F227+F228+F229</f>
        <v>1788939</v>
      </c>
      <c r="G225" s="203">
        <f>G227+G228+G229</f>
        <v>1788939</v>
      </c>
      <c r="H225" s="39">
        <f t="shared" si="2"/>
        <v>100</v>
      </c>
    </row>
    <row r="226" spans="1:8" ht="15" customHeight="1">
      <c r="A226" s="45"/>
      <c r="B226" s="56"/>
      <c r="C226" s="90"/>
      <c r="D226" s="91"/>
      <c r="E226" s="92" t="s">
        <v>5</v>
      </c>
      <c r="F226" s="45"/>
      <c r="G226" s="45"/>
      <c r="H226" s="39"/>
    </row>
    <row r="227" spans="1:8" ht="15" customHeight="1">
      <c r="A227" s="45"/>
      <c r="B227" s="56"/>
      <c r="C227" s="56"/>
      <c r="D227" s="93"/>
      <c r="E227" s="87" t="s">
        <v>47</v>
      </c>
      <c r="F227" s="204">
        <v>492983</v>
      </c>
      <c r="G227" s="204">
        <v>492983</v>
      </c>
      <c r="H227" s="39">
        <f t="shared" si="2"/>
        <v>100</v>
      </c>
    </row>
    <row r="228" spans="1:8" ht="15" customHeight="1">
      <c r="A228" s="45"/>
      <c r="B228" s="56"/>
      <c r="C228" s="56"/>
      <c r="D228" s="93"/>
      <c r="E228" s="87" t="s">
        <v>48</v>
      </c>
      <c r="F228" s="204">
        <v>661068</v>
      </c>
      <c r="G228" s="204">
        <v>661068</v>
      </c>
      <c r="H228" s="39">
        <f t="shared" si="2"/>
        <v>100</v>
      </c>
    </row>
    <row r="229" spans="1:8" ht="15" customHeight="1">
      <c r="A229" s="45"/>
      <c r="B229" s="56"/>
      <c r="C229" s="95"/>
      <c r="D229" s="22"/>
      <c r="E229" s="87" t="s">
        <v>49</v>
      </c>
      <c r="F229" s="204">
        <v>634888</v>
      </c>
      <c r="G229" s="204">
        <v>634888</v>
      </c>
      <c r="H229" s="39">
        <f t="shared" si="2"/>
        <v>100</v>
      </c>
    </row>
    <row r="230" spans="1:8" s="5" customFormat="1" ht="15.75" customHeight="1">
      <c r="A230" s="206"/>
      <c r="B230" s="107"/>
      <c r="C230" s="102"/>
      <c r="D230" s="207">
        <v>6050</v>
      </c>
      <c r="E230" s="175" t="s">
        <v>100</v>
      </c>
      <c r="F230" s="208">
        <f>F231+F232</f>
        <v>179000</v>
      </c>
      <c r="G230" s="208">
        <f>G231+G232</f>
        <v>171550.37</v>
      </c>
      <c r="H230" s="39">
        <f t="shared" si="2"/>
        <v>95.83819553072625</v>
      </c>
    </row>
    <row r="231" spans="1:8" s="5" customFormat="1" ht="15.75" customHeight="1">
      <c r="A231" s="206"/>
      <c r="B231" s="107"/>
      <c r="C231" s="209"/>
      <c r="D231" s="210"/>
      <c r="E231" s="175" t="s">
        <v>186</v>
      </c>
      <c r="F231" s="208">
        <v>114000</v>
      </c>
      <c r="G231" s="208">
        <v>107080.34</v>
      </c>
      <c r="H231" s="39">
        <f t="shared" si="2"/>
        <v>93.93012280701754</v>
      </c>
    </row>
    <row r="232" spans="1:8" s="5" customFormat="1" ht="15.75" customHeight="1">
      <c r="A232" s="206"/>
      <c r="B232" s="107"/>
      <c r="C232" s="107"/>
      <c r="D232" s="211"/>
      <c r="E232" s="175" t="s">
        <v>185</v>
      </c>
      <c r="F232" s="208">
        <v>65000</v>
      </c>
      <c r="G232" s="208">
        <v>64470.03</v>
      </c>
      <c r="H232" s="39">
        <f t="shared" si="2"/>
        <v>99.18466153846154</v>
      </c>
    </row>
    <row r="233" spans="1:8" ht="15" customHeight="1">
      <c r="A233" s="45"/>
      <c r="B233" s="64">
        <v>80110</v>
      </c>
      <c r="C233" s="98"/>
      <c r="D233" s="99"/>
      <c r="E233" s="49" t="s">
        <v>27</v>
      </c>
      <c r="F233" s="202">
        <f>F234+F238</f>
        <v>2580200</v>
      </c>
      <c r="G233" s="202">
        <f>G234+G238</f>
        <v>2580200</v>
      </c>
      <c r="H233" s="39">
        <f t="shared" si="2"/>
        <v>100</v>
      </c>
    </row>
    <row r="234" spans="1:8" ht="15" customHeight="1">
      <c r="A234" s="45"/>
      <c r="B234" s="56"/>
      <c r="C234" s="212"/>
      <c r="D234" s="213">
        <v>2510</v>
      </c>
      <c r="E234" s="54" t="s">
        <v>23</v>
      </c>
      <c r="F234" s="203">
        <f>F236+F237</f>
        <v>2576358</v>
      </c>
      <c r="G234" s="203">
        <f>G236+G237</f>
        <v>2576358</v>
      </c>
      <c r="H234" s="39">
        <f t="shared" si="2"/>
        <v>100</v>
      </c>
    </row>
    <row r="235" spans="1:8" ht="15" customHeight="1">
      <c r="A235" s="45"/>
      <c r="B235" s="56"/>
      <c r="C235" s="90"/>
      <c r="D235" s="91"/>
      <c r="E235" s="92" t="s">
        <v>5</v>
      </c>
      <c r="F235" s="45"/>
      <c r="G235" s="45"/>
      <c r="H235" s="39"/>
    </row>
    <row r="236" spans="1:8" ht="14.25">
      <c r="A236" s="45"/>
      <c r="B236" s="56"/>
      <c r="C236" s="56"/>
      <c r="D236" s="93"/>
      <c r="E236" s="87" t="s">
        <v>28</v>
      </c>
      <c r="F236" s="204">
        <v>1496888</v>
      </c>
      <c r="G236" s="204">
        <v>1496888</v>
      </c>
      <c r="H236" s="39">
        <f t="shared" si="2"/>
        <v>100</v>
      </c>
    </row>
    <row r="237" spans="1:8" ht="14.25">
      <c r="A237" s="45"/>
      <c r="B237" s="214"/>
      <c r="C237" s="214"/>
      <c r="D237" s="215"/>
      <c r="E237" s="87" t="s">
        <v>29</v>
      </c>
      <c r="F237" s="110">
        <v>1079470</v>
      </c>
      <c r="G237" s="110">
        <v>1079470</v>
      </c>
      <c r="H237" s="39">
        <f t="shared" si="2"/>
        <v>100</v>
      </c>
    </row>
    <row r="238" spans="1:8" ht="33.75">
      <c r="A238" s="69"/>
      <c r="B238" s="216"/>
      <c r="C238" s="70"/>
      <c r="D238" s="217">
        <v>6210</v>
      </c>
      <c r="E238" s="76" t="s">
        <v>274</v>
      </c>
      <c r="F238" s="73">
        <f>F239</f>
        <v>3842</v>
      </c>
      <c r="G238" s="73">
        <f>G239</f>
        <v>3842</v>
      </c>
      <c r="H238" s="39">
        <f>G238/F238*100</f>
        <v>100</v>
      </c>
    </row>
    <row r="239" spans="1:8" ht="14.25">
      <c r="A239" s="69"/>
      <c r="B239" s="216"/>
      <c r="C239" s="70"/>
      <c r="D239" s="217"/>
      <c r="E239" s="76" t="s">
        <v>275</v>
      </c>
      <c r="F239" s="73">
        <v>3842</v>
      </c>
      <c r="G239" s="73">
        <v>3842</v>
      </c>
      <c r="H239" s="39">
        <f>G239/F239*100</f>
        <v>100</v>
      </c>
    </row>
    <row r="240" spans="1:8" ht="15" customHeight="1">
      <c r="A240" s="191"/>
      <c r="B240" s="35">
        <v>80113</v>
      </c>
      <c r="C240" s="47"/>
      <c r="D240" s="218"/>
      <c r="E240" s="192" t="s">
        <v>75</v>
      </c>
      <c r="F240" s="219">
        <f>F241</f>
        <v>12750</v>
      </c>
      <c r="G240" s="219">
        <f>G241</f>
        <v>12712.52</v>
      </c>
      <c r="H240" s="39">
        <f t="shared" si="2"/>
        <v>99.70603921568627</v>
      </c>
    </row>
    <row r="241" spans="1:8" ht="15" customHeight="1">
      <c r="A241" s="191"/>
      <c r="B241" s="216"/>
      <c r="C241" s="51"/>
      <c r="D241" s="220">
        <v>4300</v>
      </c>
      <c r="E241" s="72" t="s">
        <v>4</v>
      </c>
      <c r="F241" s="73">
        <v>12750</v>
      </c>
      <c r="G241" s="73">
        <v>12712.52</v>
      </c>
      <c r="H241" s="39">
        <f t="shared" si="2"/>
        <v>99.70603921568627</v>
      </c>
    </row>
    <row r="242" spans="1:8" ht="15" customHeight="1">
      <c r="A242" s="191"/>
      <c r="B242" s="35">
        <v>80120</v>
      </c>
      <c r="C242" s="47"/>
      <c r="D242" s="221"/>
      <c r="E242" s="192" t="s">
        <v>76</v>
      </c>
      <c r="F242" s="219">
        <f>F243+F244+F247</f>
        <v>2176759</v>
      </c>
      <c r="G242" s="219">
        <f>G243+G244+G247</f>
        <v>2153216.98</v>
      </c>
      <c r="H242" s="39">
        <f t="shared" si="2"/>
        <v>98.91848293724753</v>
      </c>
    </row>
    <row r="243" spans="1:8" ht="14.25">
      <c r="A243" s="69"/>
      <c r="B243" s="222"/>
      <c r="C243" s="57"/>
      <c r="D243" s="223">
        <v>2510</v>
      </c>
      <c r="E243" s="76" t="s">
        <v>23</v>
      </c>
      <c r="F243" s="73">
        <v>1828916</v>
      </c>
      <c r="G243" s="73">
        <v>1828916</v>
      </c>
      <c r="H243" s="39">
        <f t="shared" si="2"/>
        <v>100</v>
      </c>
    </row>
    <row r="244" spans="1:8" s="5" customFormat="1" ht="15.75" customHeight="1">
      <c r="A244" s="206"/>
      <c r="B244" s="107"/>
      <c r="C244" s="102"/>
      <c r="D244" s="207">
        <v>6050</v>
      </c>
      <c r="E244" s="175" t="s">
        <v>100</v>
      </c>
      <c r="F244" s="208">
        <f>F245+F246</f>
        <v>270359</v>
      </c>
      <c r="G244" s="208">
        <f>G245+G246</f>
        <v>246816.98</v>
      </c>
      <c r="H244" s="39">
        <f t="shared" si="2"/>
        <v>91.292311334189</v>
      </c>
    </row>
    <row r="245" spans="1:8" ht="14.25">
      <c r="A245" s="69"/>
      <c r="B245" s="222"/>
      <c r="C245" s="70"/>
      <c r="D245" s="224"/>
      <c r="E245" s="76" t="s">
        <v>193</v>
      </c>
      <c r="F245" s="73">
        <v>260334</v>
      </c>
      <c r="G245" s="73">
        <v>245657.98</v>
      </c>
      <c r="H245" s="39">
        <f t="shared" si="2"/>
        <v>94.3626187897086</v>
      </c>
    </row>
    <row r="246" spans="1:8" ht="14.25">
      <c r="A246" s="69"/>
      <c r="B246" s="216"/>
      <c r="C246" s="74"/>
      <c r="D246" s="225"/>
      <c r="E246" s="76" t="s">
        <v>263</v>
      </c>
      <c r="F246" s="73">
        <v>10025</v>
      </c>
      <c r="G246" s="73">
        <v>1159</v>
      </c>
      <c r="H246" s="39">
        <f t="shared" si="2"/>
        <v>11.561097256857856</v>
      </c>
    </row>
    <row r="247" spans="1:8" ht="33.75">
      <c r="A247" s="69"/>
      <c r="B247" s="216"/>
      <c r="C247" s="70"/>
      <c r="D247" s="217">
        <v>6210</v>
      </c>
      <c r="E247" s="76" t="s">
        <v>274</v>
      </c>
      <c r="F247" s="73">
        <v>77484</v>
      </c>
      <c r="G247" s="73">
        <v>77484</v>
      </c>
      <c r="H247" s="39">
        <f t="shared" si="2"/>
        <v>100</v>
      </c>
    </row>
    <row r="248" spans="1:8" ht="15" customHeight="1">
      <c r="A248" s="45"/>
      <c r="B248" s="64">
        <v>80195</v>
      </c>
      <c r="C248" s="47"/>
      <c r="D248" s="48"/>
      <c r="E248" s="49" t="s">
        <v>19</v>
      </c>
      <c r="F248" s="50">
        <f>SUM(F249:F253)</f>
        <v>82079</v>
      </c>
      <c r="G248" s="50">
        <f>SUM(G249:G253)</f>
        <v>60364.54</v>
      </c>
      <c r="H248" s="39">
        <f t="shared" si="2"/>
        <v>73.54443889423604</v>
      </c>
    </row>
    <row r="249" spans="1:8" ht="15" customHeight="1">
      <c r="A249" s="45"/>
      <c r="B249" s="56"/>
      <c r="C249" s="57"/>
      <c r="D249" s="53">
        <v>4010</v>
      </c>
      <c r="E249" s="54" t="s">
        <v>37</v>
      </c>
      <c r="F249" s="39">
        <v>1425</v>
      </c>
      <c r="G249" s="39">
        <v>1425</v>
      </c>
      <c r="H249" s="39">
        <f t="shared" si="2"/>
        <v>100</v>
      </c>
    </row>
    <row r="250" spans="1:8" ht="15" customHeight="1">
      <c r="A250" s="45"/>
      <c r="B250" s="56"/>
      <c r="C250" s="57"/>
      <c r="D250" s="53">
        <v>4110</v>
      </c>
      <c r="E250" s="54" t="s">
        <v>78</v>
      </c>
      <c r="F250" s="39">
        <v>245</v>
      </c>
      <c r="G250" s="39">
        <v>245</v>
      </c>
      <c r="H250" s="39">
        <f aca="true" t="shared" si="7" ref="H250:H257">G250/F250*100</f>
        <v>100</v>
      </c>
    </row>
    <row r="251" spans="1:8" ht="15" customHeight="1">
      <c r="A251" s="45"/>
      <c r="B251" s="56"/>
      <c r="C251" s="57"/>
      <c r="D251" s="53">
        <v>4120</v>
      </c>
      <c r="E251" s="54" t="s">
        <v>40</v>
      </c>
      <c r="F251" s="39">
        <v>35</v>
      </c>
      <c r="G251" s="39">
        <v>35</v>
      </c>
      <c r="H251" s="39">
        <f t="shared" si="7"/>
        <v>100</v>
      </c>
    </row>
    <row r="252" spans="1:8" ht="15" customHeight="1">
      <c r="A252" s="69"/>
      <c r="B252" s="90"/>
      <c r="C252" s="70"/>
      <c r="D252" s="226">
        <v>4300</v>
      </c>
      <c r="E252" s="72" t="s">
        <v>4</v>
      </c>
      <c r="F252" s="39">
        <v>34672</v>
      </c>
      <c r="G252" s="39">
        <v>16161.54</v>
      </c>
      <c r="H252" s="39">
        <f t="shared" si="7"/>
        <v>46.61265574526996</v>
      </c>
    </row>
    <row r="253" spans="1:8" s="5" customFormat="1" ht="15.75" customHeight="1">
      <c r="A253" s="206"/>
      <c r="B253" s="107"/>
      <c r="C253" s="102"/>
      <c r="D253" s="207">
        <v>6060</v>
      </c>
      <c r="E253" s="175" t="s">
        <v>265</v>
      </c>
      <c r="F253" s="208">
        <f>F254+F255+F256+F257</f>
        <v>45702</v>
      </c>
      <c r="G253" s="208">
        <f>G254+G255+G256+G257</f>
        <v>42498</v>
      </c>
      <c r="H253" s="39">
        <f t="shared" si="7"/>
        <v>92.9893658920835</v>
      </c>
    </row>
    <row r="254" spans="1:8" ht="14.25">
      <c r="A254" s="69"/>
      <c r="B254" s="222"/>
      <c r="C254" s="70"/>
      <c r="D254" s="217"/>
      <c r="E254" s="76" t="s">
        <v>266</v>
      </c>
      <c r="F254" s="73">
        <v>14957</v>
      </c>
      <c r="G254" s="73">
        <v>13678</v>
      </c>
      <c r="H254" s="39">
        <f t="shared" si="7"/>
        <v>91.44881995052484</v>
      </c>
    </row>
    <row r="255" spans="1:8" ht="14.25">
      <c r="A255" s="69"/>
      <c r="B255" s="216"/>
      <c r="C255" s="74"/>
      <c r="D255" s="227"/>
      <c r="E255" s="76" t="s">
        <v>267</v>
      </c>
      <c r="F255" s="73">
        <v>7894</v>
      </c>
      <c r="G255" s="73">
        <v>7571</v>
      </c>
      <c r="H255" s="39">
        <f t="shared" si="7"/>
        <v>95.9082847732455</v>
      </c>
    </row>
    <row r="256" spans="1:8" ht="14.25">
      <c r="A256" s="69"/>
      <c r="B256" s="90"/>
      <c r="C256" s="74"/>
      <c r="D256" s="125"/>
      <c r="E256" s="72" t="s">
        <v>268</v>
      </c>
      <c r="F256" s="39">
        <v>7894</v>
      </c>
      <c r="G256" s="39">
        <v>7571</v>
      </c>
      <c r="H256" s="39">
        <f t="shared" si="7"/>
        <v>95.9082847732455</v>
      </c>
    </row>
    <row r="257" spans="1:8" ht="15" customHeight="1">
      <c r="A257" s="69"/>
      <c r="B257" s="90"/>
      <c r="C257" s="74"/>
      <c r="D257" s="77"/>
      <c r="E257" s="72" t="s">
        <v>269</v>
      </c>
      <c r="F257" s="39">
        <v>14957</v>
      </c>
      <c r="G257" s="39">
        <v>13678</v>
      </c>
      <c r="H257" s="39">
        <f t="shared" si="7"/>
        <v>91.44881995052484</v>
      </c>
    </row>
    <row r="258" spans="1:8" ht="15" customHeight="1">
      <c r="A258" s="58">
        <v>851</v>
      </c>
      <c r="B258" s="59"/>
      <c r="C258" s="59"/>
      <c r="D258" s="60"/>
      <c r="E258" s="61" t="s">
        <v>30</v>
      </c>
      <c r="F258" s="62">
        <f>SUM(F259+F263+F312)</f>
        <v>363734</v>
      </c>
      <c r="G258" s="62">
        <f>SUM(G259+G263+G312)</f>
        <v>342387.62</v>
      </c>
      <c r="H258" s="32">
        <f t="shared" si="2"/>
        <v>94.13132124024699</v>
      </c>
    </row>
    <row r="259" spans="1:8" ht="14.25">
      <c r="A259" s="63"/>
      <c r="B259" s="64">
        <v>85153</v>
      </c>
      <c r="C259" s="47"/>
      <c r="D259" s="48"/>
      <c r="E259" s="49" t="s">
        <v>153</v>
      </c>
      <c r="F259" s="50">
        <f>F260+F261+F262</f>
        <v>20054</v>
      </c>
      <c r="G259" s="50">
        <f>G260+G261+G262</f>
        <v>18374</v>
      </c>
      <c r="H259" s="39">
        <f t="shared" si="2"/>
        <v>91.622618928892</v>
      </c>
    </row>
    <row r="260" spans="1:8" ht="17.25" customHeight="1">
      <c r="A260" s="45"/>
      <c r="B260" s="51"/>
      <c r="C260" s="52"/>
      <c r="D260" s="86">
        <v>4170</v>
      </c>
      <c r="E260" s="87" t="s">
        <v>124</v>
      </c>
      <c r="F260" s="55">
        <v>1300</v>
      </c>
      <c r="G260" s="55">
        <v>1300</v>
      </c>
      <c r="H260" s="39">
        <f>G260/F260*100</f>
        <v>100</v>
      </c>
    </row>
    <row r="261" spans="1:8" ht="15" customHeight="1">
      <c r="A261" s="135"/>
      <c r="B261" s="90"/>
      <c r="C261" s="108"/>
      <c r="D261" s="120">
        <v>4210</v>
      </c>
      <c r="E261" s="72" t="s">
        <v>20</v>
      </c>
      <c r="F261" s="143">
        <v>5000</v>
      </c>
      <c r="G261" s="143">
        <v>4699</v>
      </c>
      <c r="H261" s="39">
        <f t="shared" si="2"/>
        <v>93.97999999999999</v>
      </c>
    </row>
    <row r="262" spans="1:8" ht="15" customHeight="1">
      <c r="A262" s="191"/>
      <c r="B262" s="216"/>
      <c r="C262" s="51"/>
      <c r="D262" s="220">
        <v>4300</v>
      </c>
      <c r="E262" s="72" t="s">
        <v>4</v>
      </c>
      <c r="F262" s="73">
        <v>13754</v>
      </c>
      <c r="G262" s="73">
        <v>12375</v>
      </c>
      <c r="H262" s="39">
        <f t="shared" si="2"/>
        <v>89.97382579613203</v>
      </c>
    </row>
    <row r="263" spans="1:8" ht="15" customHeight="1">
      <c r="A263" s="63"/>
      <c r="B263" s="64">
        <v>85154</v>
      </c>
      <c r="C263" s="47"/>
      <c r="D263" s="48"/>
      <c r="E263" s="49" t="s">
        <v>31</v>
      </c>
      <c r="F263" s="50">
        <f>F264+F267+F271+F272+F273+F274+F275+F282+F288+F289+F290+F299+F301+F302+F303+F304+F305+F308+F311</f>
        <v>343410</v>
      </c>
      <c r="G263" s="50">
        <f>G264+G267+G271+G272+G273+G274+G275+G282+G288+G289+G290+G299+G301+G302+G303+G304+G305+G308+G311</f>
        <v>323743.62</v>
      </c>
      <c r="H263" s="39">
        <f t="shared" si="2"/>
        <v>94.27320695378701</v>
      </c>
    </row>
    <row r="264" spans="1:8" ht="33.75">
      <c r="A264" s="45"/>
      <c r="B264" s="56"/>
      <c r="C264" s="57"/>
      <c r="D264" s="53">
        <v>2820</v>
      </c>
      <c r="E264" s="67" t="s">
        <v>105</v>
      </c>
      <c r="F264" s="228">
        <f>F265+F266</f>
        <v>6500</v>
      </c>
      <c r="G264" s="228">
        <f>G265+G266</f>
        <v>6500</v>
      </c>
      <c r="H264" s="39">
        <f t="shared" si="2"/>
        <v>100</v>
      </c>
    </row>
    <row r="265" spans="1:8" ht="33.75">
      <c r="A265" s="45"/>
      <c r="B265" s="56"/>
      <c r="C265" s="70"/>
      <c r="D265" s="124"/>
      <c r="E265" s="67" t="s">
        <v>110</v>
      </c>
      <c r="F265" s="228">
        <v>6500</v>
      </c>
      <c r="G265" s="228">
        <v>6500</v>
      </c>
      <c r="H265" s="39">
        <f aca="true" t="shared" si="8" ref="H265:H337">G265/F265*100</f>
        <v>100</v>
      </c>
    </row>
    <row r="266" spans="1:8" ht="33.75">
      <c r="A266" s="45"/>
      <c r="B266" s="56"/>
      <c r="C266" s="108"/>
      <c r="D266" s="126"/>
      <c r="E266" s="67" t="s">
        <v>187</v>
      </c>
      <c r="F266" s="228">
        <v>0</v>
      </c>
      <c r="G266" s="228">
        <v>0</v>
      </c>
      <c r="H266" s="39">
        <v>0</v>
      </c>
    </row>
    <row r="267" spans="1:8" ht="45">
      <c r="A267" s="45"/>
      <c r="B267" s="56"/>
      <c r="C267" s="57"/>
      <c r="D267" s="53">
        <v>2830</v>
      </c>
      <c r="E267" s="67" t="s">
        <v>104</v>
      </c>
      <c r="F267" s="228">
        <f>F268+F269+F270</f>
        <v>59000</v>
      </c>
      <c r="G267" s="228">
        <f>G268+G269+G270</f>
        <v>59000</v>
      </c>
      <c r="H267" s="39">
        <f t="shared" si="8"/>
        <v>100</v>
      </c>
    </row>
    <row r="268" spans="1:8" ht="14.25">
      <c r="A268" s="45"/>
      <c r="B268" s="74"/>
      <c r="C268" s="70"/>
      <c r="D268" s="124"/>
      <c r="E268" s="76" t="s">
        <v>111</v>
      </c>
      <c r="F268" s="89">
        <v>13000</v>
      </c>
      <c r="G268" s="89">
        <v>13000</v>
      </c>
      <c r="H268" s="39">
        <f t="shared" si="8"/>
        <v>100</v>
      </c>
    </row>
    <row r="269" spans="1:8" ht="22.5">
      <c r="A269" s="45"/>
      <c r="B269" s="74"/>
      <c r="C269" s="74"/>
      <c r="D269" s="125"/>
      <c r="E269" s="76" t="s">
        <v>112</v>
      </c>
      <c r="F269" s="89">
        <v>30000</v>
      </c>
      <c r="G269" s="89">
        <v>30000</v>
      </c>
      <c r="H269" s="39">
        <f t="shared" si="8"/>
        <v>100</v>
      </c>
    </row>
    <row r="270" spans="1:8" ht="22.5">
      <c r="A270" s="45"/>
      <c r="B270" s="74"/>
      <c r="C270" s="74"/>
      <c r="D270" s="125"/>
      <c r="E270" s="76" t="s">
        <v>113</v>
      </c>
      <c r="F270" s="89">
        <v>16000</v>
      </c>
      <c r="G270" s="89">
        <v>16000</v>
      </c>
      <c r="H270" s="39">
        <f t="shared" si="8"/>
        <v>100</v>
      </c>
    </row>
    <row r="271" spans="1:8" ht="15" customHeight="1">
      <c r="A271" s="45"/>
      <c r="B271" s="144"/>
      <c r="C271" s="229"/>
      <c r="D271" s="230">
        <v>4010</v>
      </c>
      <c r="E271" s="72" t="s">
        <v>79</v>
      </c>
      <c r="F271" s="89">
        <v>105700</v>
      </c>
      <c r="G271" s="89">
        <v>94380.22</v>
      </c>
      <c r="H271" s="39">
        <f t="shared" si="8"/>
        <v>89.29065279091769</v>
      </c>
    </row>
    <row r="272" spans="1:8" ht="15" customHeight="1">
      <c r="A272" s="45"/>
      <c r="B272" s="144"/>
      <c r="C272" s="229"/>
      <c r="D272" s="230">
        <v>4040</v>
      </c>
      <c r="E272" s="72" t="s">
        <v>38</v>
      </c>
      <c r="F272" s="89">
        <v>7840</v>
      </c>
      <c r="G272" s="89">
        <v>7598.03</v>
      </c>
      <c r="H272" s="39">
        <f t="shared" si="8"/>
        <v>96.91364795918366</v>
      </c>
    </row>
    <row r="273" spans="1:8" ht="15" customHeight="1">
      <c r="A273" s="45"/>
      <c r="B273" s="144"/>
      <c r="C273" s="229"/>
      <c r="D273" s="230">
        <v>4110</v>
      </c>
      <c r="E273" s="72" t="s">
        <v>78</v>
      </c>
      <c r="F273" s="89">
        <v>21400</v>
      </c>
      <c r="G273" s="89">
        <v>15340.91</v>
      </c>
      <c r="H273" s="39">
        <f t="shared" si="8"/>
        <v>71.6864953271028</v>
      </c>
    </row>
    <row r="274" spans="1:8" ht="15" customHeight="1">
      <c r="A274" s="45"/>
      <c r="B274" s="74"/>
      <c r="C274" s="57"/>
      <c r="D274" s="230">
        <v>4120</v>
      </c>
      <c r="E274" s="72" t="s">
        <v>40</v>
      </c>
      <c r="F274" s="89">
        <v>2810</v>
      </c>
      <c r="G274" s="89">
        <v>2044.67</v>
      </c>
      <c r="H274" s="39">
        <f t="shared" si="8"/>
        <v>72.76405693950178</v>
      </c>
    </row>
    <row r="275" spans="1:8" ht="15" customHeight="1">
      <c r="A275" s="45"/>
      <c r="B275" s="74"/>
      <c r="C275" s="57"/>
      <c r="D275" s="230">
        <v>4170</v>
      </c>
      <c r="E275" s="72" t="s">
        <v>124</v>
      </c>
      <c r="F275" s="89">
        <f>F276+F277+F278+F279+F280+F281</f>
        <v>30960</v>
      </c>
      <c r="G275" s="89">
        <f>G276+G277+G278+G279+G280+G281</f>
        <v>30885.22</v>
      </c>
      <c r="H275" s="39">
        <f t="shared" si="8"/>
        <v>99.75846253229975</v>
      </c>
    </row>
    <row r="276" spans="1:8" ht="15" customHeight="1">
      <c r="A276" s="45"/>
      <c r="B276" s="74"/>
      <c r="C276" s="70"/>
      <c r="D276" s="231"/>
      <c r="E276" s="72" t="s">
        <v>141</v>
      </c>
      <c r="F276" s="89">
        <v>9888</v>
      </c>
      <c r="G276" s="89">
        <v>9887.22</v>
      </c>
      <c r="H276" s="39">
        <f t="shared" si="8"/>
        <v>99.99211165048543</v>
      </c>
    </row>
    <row r="277" spans="1:8" ht="15" customHeight="1">
      <c r="A277" s="45"/>
      <c r="B277" s="74"/>
      <c r="C277" s="74"/>
      <c r="D277" s="232"/>
      <c r="E277" s="72" t="s">
        <v>177</v>
      </c>
      <c r="F277" s="89">
        <v>4342</v>
      </c>
      <c r="G277" s="89">
        <v>4342</v>
      </c>
      <c r="H277" s="39">
        <f t="shared" si="8"/>
        <v>100</v>
      </c>
    </row>
    <row r="278" spans="1:8" ht="15" customHeight="1">
      <c r="A278" s="45"/>
      <c r="B278" s="74"/>
      <c r="C278" s="74"/>
      <c r="D278" s="232"/>
      <c r="E278" s="72" t="s">
        <v>178</v>
      </c>
      <c r="F278" s="89">
        <v>4774</v>
      </c>
      <c r="G278" s="89">
        <v>4700</v>
      </c>
      <c r="H278" s="39">
        <f t="shared" si="8"/>
        <v>98.44993715961458</v>
      </c>
    </row>
    <row r="279" spans="1:8" ht="15" customHeight="1">
      <c r="A279" s="45"/>
      <c r="B279" s="74"/>
      <c r="C279" s="74"/>
      <c r="D279" s="232"/>
      <c r="E279" s="72" t="s">
        <v>189</v>
      </c>
      <c r="F279" s="89">
        <v>8456</v>
      </c>
      <c r="G279" s="89">
        <v>8456</v>
      </c>
      <c r="H279" s="39">
        <f t="shared" si="8"/>
        <v>100</v>
      </c>
    </row>
    <row r="280" spans="1:8" ht="15" customHeight="1">
      <c r="A280" s="45"/>
      <c r="B280" s="74"/>
      <c r="C280" s="74"/>
      <c r="D280" s="232"/>
      <c r="E280" s="72" t="s">
        <v>190</v>
      </c>
      <c r="F280" s="89">
        <v>700</v>
      </c>
      <c r="G280" s="89">
        <v>700</v>
      </c>
      <c r="H280" s="39">
        <f t="shared" si="8"/>
        <v>100</v>
      </c>
    </row>
    <row r="281" spans="1:8" ht="15" customHeight="1">
      <c r="A281" s="45"/>
      <c r="B281" s="74"/>
      <c r="C281" s="108"/>
      <c r="D281" s="233"/>
      <c r="E281" s="72" t="s">
        <v>251</v>
      </c>
      <c r="F281" s="89">
        <v>2800</v>
      </c>
      <c r="G281" s="89">
        <v>2800</v>
      </c>
      <c r="H281" s="39">
        <f t="shared" si="8"/>
        <v>100</v>
      </c>
    </row>
    <row r="282" spans="1:8" ht="15" customHeight="1">
      <c r="A282" s="45"/>
      <c r="B282" s="90"/>
      <c r="C282" s="57"/>
      <c r="D282" s="53">
        <v>4210</v>
      </c>
      <c r="E282" s="72" t="s">
        <v>20</v>
      </c>
      <c r="F282" s="143">
        <f>F284+F285+F286+F287</f>
        <v>49224</v>
      </c>
      <c r="G282" s="143">
        <f>G284+G285+G286+G287</f>
        <v>49091.72</v>
      </c>
      <c r="H282" s="39">
        <f t="shared" si="8"/>
        <v>99.73126929952869</v>
      </c>
    </row>
    <row r="283" spans="1:8" ht="15" customHeight="1">
      <c r="A283" s="45"/>
      <c r="B283" s="56"/>
      <c r="C283" s="90"/>
      <c r="D283" s="91"/>
      <c r="E283" s="234" t="s">
        <v>5</v>
      </c>
      <c r="F283" s="235"/>
      <c r="G283" s="235"/>
      <c r="H283" s="39"/>
    </row>
    <row r="284" spans="1:8" ht="15" customHeight="1">
      <c r="A284" s="45"/>
      <c r="B284" s="56"/>
      <c r="C284" s="56"/>
      <c r="D284" s="93"/>
      <c r="E284" s="236" t="s">
        <v>32</v>
      </c>
      <c r="F284" s="237">
        <v>34168</v>
      </c>
      <c r="G284" s="237">
        <v>34043.97</v>
      </c>
      <c r="H284" s="39">
        <f t="shared" si="8"/>
        <v>99.63699953172559</v>
      </c>
    </row>
    <row r="285" spans="1:8" ht="15" customHeight="1">
      <c r="A285" s="45"/>
      <c r="B285" s="56"/>
      <c r="C285" s="56"/>
      <c r="D285" s="93"/>
      <c r="E285" s="87" t="s">
        <v>127</v>
      </c>
      <c r="F285" s="55">
        <v>2810</v>
      </c>
      <c r="G285" s="55">
        <v>2806.15</v>
      </c>
      <c r="H285" s="39">
        <f t="shared" si="8"/>
        <v>99.86298932384342</v>
      </c>
    </row>
    <row r="286" spans="1:8" ht="15" customHeight="1">
      <c r="A286" s="45"/>
      <c r="B286" s="56"/>
      <c r="C286" s="51"/>
      <c r="D286" s="93"/>
      <c r="E286" s="87" t="s">
        <v>230</v>
      </c>
      <c r="F286" s="55">
        <v>7838</v>
      </c>
      <c r="G286" s="55">
        <v>7835.66</v>
      </c>
      <c r="H286" s="39">
        <f t="shared" si="8"/>
        <v>99.97014544526664</v>
      </c>
    </row>
    <row r="287" spans="1:8" ht="15" customHeight="1">
      <c r="A287" s="45"/>
      <c r="B287" s="56"/>
      <c r="C287" s="51"/>
      <c r="D287" s="93"/>
      <c r="E287" s="87" t="s">
        <v>262</v>
      </c>
      <c r="F287" s="55">
        <v>4408</v>
      </c>
      <c r="G287" s="55">
        <v>4405.94</v>
      </c>
      <c r="H287" s="39">
        <f t="shared" si="8"/>
        <v>99.95326678765879</v>
      </c>
    </row>
    <row r="288" spans="1:8" ht="15" customHeight="1">
      <c r="A288" s="45"/>
      <c r="B288" s="56"/>
      <c r="C288" s="108"/>
      <c r="D288" s="109">
        <v>4270</v>
      </c>
      <c r="E288" s="87" t="s">
        <v>8</v>
      </c>
      <c r="F288" s="55">
        <v>0</v>
      </c>
      <c r="G288" s="55">
        <v>0</v>
      </c>
      <c r="H288" s="39">
        <v>0</v>
      </c>
    </row>
    <row r="289" spans="1:8" ht="15" customHeight="1">
      <c r="A289" s="45"/>
      <c r="B289" s="56"/>
      <c r="C289" s="57"/>
      <c r="D289" s="238">
        <v>4280</v>
      </c>
      <c r="E289" s="87" t="s">
        <v>101</v>
      </c>
      <c r="F289" s="55">
        <v>165</v>
      </c>
      <c r="G289" s="55">
        <v>165</v>
      </c>
      <c r="H289" s="39">
        <v>0</v>
      </c>
    </row>
    <row r="290" spans="1:8" ht="15" customHeight="1">
      <c r="A290" s="45"/>
      <c r="B290" s="56"/>
      <c r="C290" s="239"/>
      <c r="D290" s="240">
        <v>4300</v>
      </c>
      <c r="E290" s="87" t="s">
        <v>4</v>
      </c>
      <c r="F290" s="94">
        <f>SUM(F292:F298)</f>
        <v>40115</v>
      </c>
      <c r="G290" s="94">
        <f>SUM(G292:G298)</f>
        <v>39202.469999999994</v>
      </c>
      <c r="H290" s="39">
        <f t="shared" si="8"/>
        <v>97.72521500685527</v>
      </c>
    </row>
    <row r="291" spans="1:8" ht="15" customHeight="1">
      <c r="A291" s="45"/>
      <c r="B291" s="56"/>
      <c r="C291" s="56"/>
      <c r="D291" s="93"/>
      <c r="E291" s="92" t="s">
        <v>5</v>
      </c>
      <c r="F291" s="45"/>
      <c r="G291" s="45"/>
      <c r="H291" s="39"/>
    </row>
    <row r="292" spans="1:8" ht="15" customHeight="1">
      <c r="A292" s="45"/>
      <c r="B292" s="56"/>
      <c r="C292" s="56"/>
      <c r="D292" s="93"/>
      <c r="E292" s="87" t="s">
        <v>179</v>
      </c>
      <c r="F292" s="55">
        <v>2447</v>
      </c>
      <c r="G292" s="55">
        <v>2446.92</v>
      </c>
      <c r="H292" s="39">
        <f t="shared" si="8"/>
        <v>99.9967306906416</v>
      </c>
    </row>
    <row r="293" spans="1:8" ht="15" customHeight="1">
      <c r="A293" s="45"/>
      <c r="B293" s="56"/>
      <c r="C293" s="56"/>
      <c r="D293" s="93"/>
      <c r="E293" s="87" t="s">
        <v>180</v>
      </c>
      <c r="F293" s="55">
        <v>6950</v>
      </c>
      <c r="G293" s="55">
        <v>6946.36</v>
      </c>
      <c r="H293" s="39">
        <f t="shared" si="8"/>
        <v>99.94762589928057</v>
      </c>
    </row>
    <row r="294" spans="1:8" ht="22.5">
      <c r="A294" s="45"/>
      <c r="B294" s="56"/>
      <c r="C294" s="56"/>
      <c r="D294" s="93"/>
      <c r="E294" s="85" t="s">
        <v>181</v>
      </c>
      <c r="F294" s="55">
        <v>1920</v>
      </c>
      <c r="G294" s="55">
        <v>1920</v>
      </c>
      <c r="H294" s="39">
        <f t="shared" si="8"/>
        <v>100</v>
      </c>
    </row>
    <row r="295" spans="1:8" ht="15" customHeight="1">
      <c r="A295" s="45"/>
      <c r="B295" s="56"/>
      <c r="C295" s="56"/>
      <c r="D295" s="93"/>
      <c r="E295" s="87" t="s">
        <v>182</v>
      </c>
      <c r="F295" s="55">
        <v>2819</v>
      </c>
      <c r="G295" s="55">
        <v>2818.22</v>
      </c>
      <c r="H295" s="39">
        <f t="shared" si="8"/>
        <v>99.97233061369279</v>
      </c>
    </row>
    <row r="296" spans="1:8" ht="15" customHeight="1">
      <c r="A296" s="45"/>
      <c r="B296" s="56"/>
      <c r="C296" s="214"/>
      <c r="D296" s="215"/>
      <c r="E296" s="87" t="s">
        <v>183</v>
      </c>
      <c r="F296" s="55">
        <v>17367</v>
      </c>
      <c r="G296" s="55">
        <v>16791.91</v>
      </c>
      <c r="H296" s="39">
        <f t="shared" si="8"/>
        <v>96.68860482524327</v>
      </c>
    </row>
    <row r="297" spans="1:8" ht="15" customHeight="1">
      <c r="A297" s="69"/>
      <c r="B297" s="51"/>
      <c r="C297" s="74"/>
      <c r="D297" s="241"/>
      <c r="E297" s="87" t="s">
        <v>228</v>
      </c>
      <c r="F297" s="55">
        <v>3190</v>
      </c>
      <c r="G297" s="55">
        <v>3189.06</v>
      </c>
      <c r="H297" s="39">
        <f t="shared" si="8"/>
        <v>99.9705329153605</v>
      </c>
    </row>
    <row r="298" spans="1:8" ht="15" customHeight="1">
      <c r="A298" s="69"/>
      <c r="B298" s="51"/>
      <c r="C298" s="74"/>
      <c r="D298" s="241"/>
      <c r="E298" s="87" t="s">
        <v>231</v>
      </c>
      <c r="F298" s="55">
        <v>5422</v>
      </c>
      <c r="G298" s="55">
        <v>5090</v>
      </c>
      <c r="H298" s="39">
        <f t="shared" si="8"/>
        <v>93.87679822943564</v>
      </c>
    </row>
    <row r="299" spans="1:8" ht="22.5">
      <c r="A299" s="69"/>
      <c r="B299" s="51"/>
      <c r="C299" s="57"/>
      <c r="D299" s="116">
        <v>4390</v>
      </c>
      <c r="E299" s="85" t="s">
        <v>154</v>
      </c>
      <c r="F299" s="55">
        <f>SUM(F300)</f>
        <v>9350</v>
      </c>
      <c r="G299" s="55">
        <f>SUM(G300)</f>
        <v>9350</v>
      </c>
      <c r="H299" s="39">
        <f t="shared" si="8"/>
        <v>100</v>
      </c>
    </row>
    <row r="300" spans="1:8" ht="15" customHeight="1">
      <c r="A300" s="69"/>
      <c r="B300" s="51"/>
      <c r="C300" s="51"/>
      <c r="D300" s="88"/>
      <c r="E300" s="87" t="s">
        <v>155</v>
      </c>
      <c r="F300" s="55">
        <v>9350</v>
      </c>
      <c r="G300" s="55">
        <v>9350</v>
      </c>
      <c r="H300" s="39">
        <f t="shared" si="8"/>
        <v>100</v>
      </c>
    </row>
    <row r="301" spans="1:8" ht="15" customHeight="1">
      <c r="A301" s="69"/>
      <c r="B301" s="51"/>
      <c r="C301" s="57"/>
      <c r="D301" s="238">
        <v>4410</v>
      </c>
      <c r="E301" s="87" t="s">
        <v>42</v>
      </c>
      <c r="F301" s="55">
        <v>2435</v>
      </c>
      <c r="G301" s="55">
        <v>2410.88</v>
      </c>
      <c r="H301" s="39">
        <f t="shared" si="8"/>
        <v>99.0094455852156</v>
      </c>
    </row>
    <row r="302" spans="1:8" ht="15" customHeight="1">
      <c r="A302" s="69"/>
      <c r="B302" s="51"/>
      <c r="C302" s="57"/>
      <c r="D302" s="238">
        <v>4430</v>
      </c>
      <c r="E302" s="87" t="s">
        <v>145</v>
      </c>
      <c r="F302" s="55">
        <v>1200</v>
      </c>
      <c r="G302" s="55">
        <v>1172</v>
      </c>
      <c r="H302" s="39">
        <f t="shared" si="8"/>
        <v>97.66666666666667</v>
      </c>
    </row>
    <row r="303" spans="1:8" ht="15" customHeight="1">
      <c r="A303" s="69"/>
      <c r="B303" s="51"/>
      <c r="C303" s="57"/>
      <c r="D303" s="230">
        <v>4440</v>
      </c>
      <c r="E303" s="87" t="s">
        <v>77</v>
      </c>
      <c r="F303" s="55">
        <v>3060</v>
      </c>
      <c r="G303" s="55">
        <v>3060</v>
      </c>
      <c r="H303" s="39">
        <f t="shared" si="8"/>
        <v>100</v>
      </c>
    </row>
    <row r="304" spans="1:8" ht="22.5">
      <c r="A304" s="69"/>
      <c r="B304" s="51"/>
      <c r="C304" s="108"/>
      <c r="D304" s="242">
        <v>4700</v>
      </c>
      <c r="E304" s="85" t="s">
        <v>158</v>
      </c>
      <c r="F304" s="55">
        <v>2086</v>
      </c>
      <c r="G304" s="55">
        <v>2010</v>
      </c>
      <c r="H304" s="39">
        <f t="shared" si="8"/>
        <v>96.35666347075743</v>
      </c>
    </row>
    <row r="305" spans="1:8" ht="22.5">
      <c r="A305" s="45"/>
      <c r="B305" s="51"/>
      <c r="C305" s="52"/>
      <c r="D305" s="84">
        <v>4740</v>
      </c>
      <c r="E305" s="85" t="s">
        <v>150</v>
      </c>
      <c r="F305" s="55">
        <f>F306+F307</f>
        <v>565</v>
      </c>
      <c r="G305" s="55">
        <f>G306+G307</f>
        <v>564.3</v>
      </c>
      <c r="H305" s="39">
        <f t="shared" si="8"/>
        <v>99.87610619469027</v>
      </c>
    </row>
    <row r="306" spans="1:8" ht="14.25">
      <c r="A306" s="45"/>
      <c r="B306" s="51"/>
      <c r="C306" s="70"/>
      <c r="D306" s="184"/>
      <c r="E306" s="85" t="s">
        <v>156</v>
      </c>
      <c r="F306" s="55">
        <v>565</v>
      </c>
      <c r="G306" s="55">
        <v>564.3</v>
      </c>
      <c r="H306" s="39">
        <f t="shared" si="8"/>
        <v>99.87610619469027</v>
      </c>
    </row>
    <row r="307" spans="1:8" ht="14.25">
      <c r="A307" s="45"/>
      <c r="B307" s="51"/>
      <c r="C307" s="108"/>
      <c r="D307" s="188"/>
      <c r="E307" s="85" t="s">
        <v>157</v>
      </c>
      <c r="F307" s="55">
        <v>0</v>
      </c>
      <c r="G307" s="55">
        <v>0</v>
      </c>
      <c r="H307" s="39">
        <v>0</v>
      </c>
    </row>
    <row r="308" spans="1:8" ht="22.5">
      <c r="A308" s="45"/>
      <c r="B308" s="51"/>
      <c r="C308" s="51"/>
      <c r="D308" s="243">
        <v>4750</v>
      </c>
      <c r="E308" s="85" t="s">
        <v>151</v>
      </c>
      <c r="F308" s="55">
        <f>F309+F310</f>
        <v>410</v>
      </c>
      <c r="G308" s="55">
        <f>G309+G310</f>
        <v>378.2</v>
      </c>
      <c r="H308" s="39">
        <f t="shared" si="8"/>
        <v>92.24390243902438</v>
      </c>
    </row>
    <row r="309" spans="1:8" ht="14.25">
      <c r="A309" s="45"/>
      <c r="B309" s="51"/>
      <c r="C309" s="74"/>
      <c r="D309" s="117"/>
      <c r="E309" s="85" t="s">
        <v>156</v>
      </c>
      <c r="F309" s="55">
        <v>410</v>
      </c>
      <c r="G309" s="55">
        <v>378.2</v>
      </c>
      <c r="H309" s="39">
        <f t="shared" si="8"/>
        <v>92.24390243902438</v>
      </c>
    </row>
    <row r="310" spans="1:8" ht="14.25">
      <c r="A310" s="45"/>
      <c r="B310" s="51"/>
      <c r="C310" s="52"/>
      <c r="D310" s="84"/>
      <c r="E310" s="85" t="s">
        <v>157</v>
      </c>
      <c r="F310" s="55">
        <v>0</v>
      </c>
      <c r="G310" s="55">
        <v>0</v>
      </c>
      <c r="H310" s="39">
        <v>0</v>
      </c>
    </row>
    <row r="311" spans="1:8" ht="14.25">
      <c r="A311" s="45"/>
      <c r="B311" s="51"/>
      <c r="C311" s="52"/>
      <c r="D311" s="84">
        <v>6060</v>
      </c>
      <c r="E311" s="175" t="s">
        <v>265</v>
      </c>
      <c r="F311" s="55">
        <v>590</v>
      </c>
      <c r="G311" s="55">
        <v>590</v>
      </c>
      <c r="H311" s="39">
        <v>0</v>
      </c>
    </row>
    <row r="312" spans="1:8" ht="14.25">
      <c r="A312" s="45"/>
      <c r="B312" s="64">
        <v>85195</v>
      </c>
      <c r="C312" s="47"/>
      <c r="D312" s="48"/>
      <c r="E312" s="49" t="s">
        <v>19</v>
      </c>
      <c r="F312" s="50">
        <f>SUM(F313:F313)</f>
        <v>270</v>
      </c>
      <c r="G312" s="50">
        <f>SUM(G313:G313)</f>
        <v>270</v>
      </c>
      <c r="H312" s="39">
        <f t="shared" si="8"/>
        <v>100</v>
      </c>
    </row>
    <row r="313" spans="1:8" ht="15" customHeight="1">
      <c r="A313" s="45"/>
      <c r="B313" s="56"/>
      <c r="C313" s="57"/>
      <c r="D313" s="53">
        <v>4210</v>
      </c>
      <c r="E313" s="54" t="s">
        <v>20</v>
      </c>
      <c r="F313" s="39">
        <v>270</v>
      </c>
      <c r="G313" s="39">
        <v>270</v>
      </c>
      <c r="H313" s="39">
        <f t="shared" si="8"/>
        <v>100</v>
      </c>
    </row>
    <row r="314" spans="1:8" ht="15" customHeight="1">
      <c r="A314" s="200">
        <v>852</v>
      </c>
      <c r="B314" s="244"/>
      <c r="C314" s="244"/>
      <c r="D314" s="245"/>
      <c r="E314" s="246" t="s">
        <v>94</v>
      </c>
      <c r="F314" s="247">
        <f>SUM(F315+F317+F335+F337+F343+F345+F395+F400)</f>
        <v>7794668</v>
      </c>
      <c r="G314" s="247">
        <f>SUM(G315+G317+G335+G337+G343+G345+G395+G400)</f>
        <v>7728954.659999999</v>
      </c>
      <c r="H314" s="32">
        <f t="shared" si="8"/>
        <v>99.15694497828514</v>
      </c>
    </row>
    <row r="315" spans="1:8" ht="16.5" customHeight="1">
      <c r="A315" s="45"/>
      <c r="B315" s="64">
        <v>85202</v>
      </c>
      <c r="C315" s="47"/>
      <c r="D315" s="48"/>
      <c r="E315" s="248" t="s">
        <v>128</v>
      </c>
      <c r="F315" s="202">
        <f>F316</f>
        <v>19148</v>
      </c>
      <c r="G315" s="202">
        <f>G316</f>
        <v>19147.23</v>
      </c>
      <c r="H315" s="39">
        <f t="shared" si="8"/>
        <v>99.99597869229162</v>
      </c>
    </row>
    <row r="316" spans="1:8" ht="15" customHeight="1">
      <c r="A316" s="45"/>
      <c r="B316" s="56"/>
      <c r="C316" s="57"/>
      <c r="D316" s="53">
        <v>4300</v>
      </c>
      <c r="E316" s="87" t="s">
        <v>4</v>
      </c>
      <c r="F316" s="203">
        <v>19148</v>
      </c>
      <c r="G316" s="203">
        <v>19147.23</v>
      </c>
      <c r="H316" s="39">
        <f t="shared" si="8"/>
        <v>99.99597869229162</v>
      </c>
    </row>
    <row r="317" spans="1:8" ht="33.75">
      <c r="A317" s="45"/>
      <c r="B317" s="64">
        <v>85212</v>
      </c>
      <c r="C317" s="47"/>
      <c r="D317" s="48"/>
      <c r="E317" s="248" t="s">
        <v>133</v>
      </c>
      <c r="F317" s="202">
        <f>F318+F319+F320+F321+F322+F325+F326+F327+F328+F329+F330+F331+F332+F333+F334</f>
        <v>4745000</v>
      </c>
      <c r="G317" s="202">
        <f>G318+G319+G320+G321+G322+G325+G326+G327+G328+G329+G330+G331+G332+G333+G334</f>
        <v>4686949.569999999</v>
      </c>
      <c r="H317" s="39">
        <f t="shared" si="8"/>
        <v>98.77659789251842</v>
      </c>
    </row>
    <row r="318" spans="1:8" ht="15" customHeight="1">
      <c r="A318" s="45"/>
      <c r="B318" s="249"/>
      <c r="C318" s="57"/>
      <c r="D318" s="53">
        <v>3020</v>
      </c>
      <c r="E318" s="54" t="s">
        <v>144</v>
      </c>
      <c r="F318" s="203">
        <v>70</v>
      </c>
      <c r="G318" s="203">
        <v>69.6</v>
      </c>
      <c r="H318" s="39">
        <f t="shared" si="8"/>
        <v>99.42857142857142</v>
      </c>
    </row>
    <row r="319" spans="1:8" ht="15" customHeight="1">
      <c r="A319" s="45"/>
      <c r="B319" s="249"/>
      <c r="C319" s="57"/>
      <c r="D319" s="53">
        <v>3110</v>
      </c>
      <c r="E319" s="54" t="s">
        <v>33</v>
      </c>
      <c r="F319" s="203">
        <v>4526478</v>
      </c>
      <c r="G319" s="203">
        <v>4468432.22</v>
      </c>
      <c r="H319" s="39">
        <f t="shared" si="8"/>
        <v>98.71763918879093</v>
      </c>
    </row>
    <row r="320" spans="1:8" ht="15" customHeight="1">
      <c r="A320" s="45"/>
      <c r="B320" s="74"/>
      <c r="C320" s="57"/>
      <c r="D320" s="53">
        <v>4010</v>
      </c>
      <c r="E320" s="72" t="s">
        <v>79</v>
      </c>
      <c r="F320" s="250">
        <v>85950</v>
      </c>
      <c r="G320" s="250">
        <v>85950</v>
      </c>
      <c r="H320" s="39">
        <f t="shared" si="8"/>
        <v>100</v>
      </c>
    </row>
    <row r="321" spans="1:8" ht="15" customHeight="1">
      <c r="A321" s="45"/>
      <c r="B321" s="74"/>
      <c r="C321" s="57"/>
      <c r="D321" s="53">
        <v>4040</v>
      </c>
      <c r="E321" s="72" t="s">
        <v>38</v>
      </c>
      <c r="F321" s="250">
        <v>5876</v>
      </c>
      <c r="G321" s="250">
        <v>5875.57</v>
      </c>
      <c r="H321" s="39">
        <f t="shared" si="8"/>
        <v>99.9926820966644</v>
      </c>
    </row>
    <row r="322" spans="1:8" ht="15" customHeight="1">
      <c r="A322" s="45"/>
      <c r="B322" s="74"/>
      <c r="C322" s="57"/>
      <c r="D322" s="53">
        <v>4110</v>
      </c>
      <c r="E322" s="72" t="s">
        <v>78</v>
      </c>
      <c r="F322" s="250">
        <f>SUM(F323+F324)</f>
        <v>91831</v>
      </c>
      <c r="G322" s="250">
        <f>SUM(G323+G324)</f>
        <v>91830.6</v>
      </c>
      <c r="H322" s="39">
        <f t="shared" si="8"/>
        <v>99.99956441724473</v>
      </c>
    </row>
    <row r="323" spans="1:8" ht="15" customHeight="1">
      <c r="A323" s="45"/>
      <c r="B323" s="74"/>
      <c r="C323" s="70"/>
      <c r="D323" s="124"/>
      <c r="E323" s="72" t="s">
        <v>122</v>
      </c>
      <c r="F323" s="250">
        <v>76922</v>
      </c>
      <c r="G323" s="250">
        <v>76921.86</v>
      </c>
      <c r="H323" s="39">
        <f t="shared" si="8"/>
        <v>99.99981799745197</v>
      </c>
    </row>
    <row r="324" spans="1:8" ht="15" customHeight="1">
      <c r="A324" s="45"/>
      <c r="B324" s="74"/>
      <c r="C324" s="108"/>
      <c r="D324" s="126"/>
      <c r="E324" s="72" t="s">
        <v>123</v>
      </c>
      <c r="F324" s="250">
        <v>14909</v>
      </c>
      <c r="G324" s="250">
        <v>14908.74</v>
      </c>
      <c r="H324" s="39">
        <f t="shared" si="8"/>
        <v>99.99825608692736</v>
      </c>
    </row>
    <row r="325" spans="1:8" ht="15" customHeight="1">
      <c r="A325" s="45"/>
      <c r="B325" s="74"/>
      <c r="C325" s="57"/>
      <c r="D325" s="53">
        <v>4120</v>
      </c>
      <c r="E325" s="72" t="s">
        <v>40</v>
      </c>
      <c r="F325" s="250">
        <v>2120</v>
      </c>
      <c r="G325" s="250">
        <v>2120</v>
      </c>
      <c r="H325" s="39">
        <f t="shared" si="8"/>
        <v>100</v>
      </c>
    </row>
    <row r="326" spans="1:8" ht="15" customHeight="1">
      <c r="A326" s="45"/>
      <c r="B326" s="74"/>
      <c r="C326" s="57"/>
      <c r="D326" s="53">
        <v>4170</v>
      </c>
      <c r="E326" s="72" t="s">
        <v>124</v>
      </c>
      <c r="F326" s="250">
        <v>1180</v>
      </c>
      <c r="G326" s="250">
        <v>1179.37</v>
      </c>
      <c r="H326" s="39">
        <f t="shared" si="8"/>
        <v>99.9466101694915</v>
      </c>
    </row>
    <row r="327" spans="1:8" ht="15" customHeight="1">
      <c r="A327" s="45"/>
      <c r="B327" s="74"/>
      <c r="C327" s="57"/>
      <c r="D327" s="53">
        <v>4210</v>
      </c>
      <c r="E327" s="72" t="s">
        <v>20</v>
      </c>
      <c r="F327" s="250">
        <v>4369</v>
      </c>
      <c r="G327" s="250">
        <v>4368.13</v>
      </c>
      <c r="H327" s="39">
        <f t="shared" si="8"/>
        <v>99.98008697642481</v>
      </c>
    </row>
    <row r="328" spans="1:8" ht="15" customHeight="1">
      <c r="A328" s="45"/>
      <c r="B328" s="74"/>
      <c r="C328" s="57"/>
      <c r="D328" s="53">
        <v>4300</v>
      </c>
      <c r="E328" s="72" t="s">
        <v>4</v>
      </c>
      <c r="F328" s="250">
        <v>14377</v>
      </c>
      <c r="G328" s="250">
        <v>14376.43</v>
      </c>
      <c r="H328" s="39">
        <f t="shared" si="8"/>
        <v>99.99603533421437</v>
      </c>
    </row>
    <row r="329" spans="1:8" ht="15" customHeight="1">
      <c r="A329" s="45"/>
      <c r="B329" s="74"/>
      <c r="C329" s="57"/>
      <c r="D329" s="53">
        <v>4350</v>
      </c>
      <c r="E329" s="72" t="s">
        <v>163</v>
      </c>
      <c r="F329" s="250">
        <v>1150</v>
      </c>
      <c r="G329" s="250">
        <v>1150</v>
      </c>
      <c r="H329" s="39">
        <f t="shared" si="8"/>
        <v>100</v>
      </c>
    </row>
    <row r="330" spans="1:8" ht="22.5">
      <c r="A330" s="45"/>
      <c r="B330" s="74"/>
      <c r="C330" s="57"/>
      <c r="D330" s="53">
        <v>4370</v>
      </c>
      <c r="E330" s="76" t="s">
        <v>164</v>
      </c>
      <c r="F330" s="250">
        <v>4096</v>
      </c>
      <c r="G330" s="250">
        <v>4095.12</v>
      </c>
      <c r="H330" s="39">
        <f t="shared" si="8"/>
        <v>99.978515625</v>
      </c>
    </row>
    <row r="331" spans="1:8" ht="15" customHeight="1">
      <c r="A331" s="45"/>
      <c r="B331" s="74"/>
      <c r="C331" s="57"/>
      <c r="D331" s="53">
        <v>4410</v>
      </c>
      <c r="E331" s="72" t="s">
        <v>42</v>
      </c>
      <c r="F331" s="250">
        <v>775</v>
      </c>
      <c r="G331" s="250">
        <v>774.95</v>
      </c>
      <c r="H331" s="39">
        <f t="shared" si="8"/>
        <v>99.99354838709678</v>
      </c>
    </row>
    <row r="332" spans="1:8" ht="15" customHeight="1">
      <c r="A332" s="45"/>
      <c r="B332" s="74"/>
      <c r="C332" s="57"/>
      <c r="D332" s="53">
        <v>4440</v>
      </c>
      <c r="E332" s="72" t="s">
        <v>77</v>
      </c>
      <c r="F332" s="250">
        <v>3821</v>
      </c>
      <c r="G332" s="250">
        <v>3821</v>
      </c>
      <c r="H332" s="39">
        <f t="shared" si="8"/>
        <v>100</v>
      </c>
    </row>
    <row r="333" spans="1:8" ht="22.5">
      <c r="A333" s="45"/>
      <c r="B333" s="74"/>
      <c r="C333" s="57"/>
      <c r="D333" s="53">
        <v>4700</v>
      </c>
      <c r="E333" s="76" t="s">
        <v>165</v>
      </c>
      <c r="F333" s="250">
        <v>590</v>
      </c>
      <c r="G333" s="250">
        <v>590</v>
      </c>
      <c r="H333" s="39">
        <f t="shared" si="8"/>
        <v>100</v>
      </c>
    </row>
    <row r="334" spans="1:8" ht="22.5">
      <c r="A334" s="45"/>
      <c r="B334" s="74"/>
      <c r="C334" s="57"/>
      <c r="D334" s="53">
        <v>4740</v>
      </c>
      <c r="E334" s="76" t="s">
        <v>150</v>
      </c>
      <c r="F334" s="250">
        <v>2317</v>
      </c>
      <c r="G334" s="250">
        <v>2316.58</v>
      </c>
      <c r="H334" s="39">
        <f t="shared" si="8"/>
        <v>99.98187311178248</v>
      </c>
    </row>
    <row r="335" spans="1:8" ht="33.75">
      <c r="A335" s="45"/>
      <c r="B335" s="64">
        <v>85213</v>
      </c>
      <c r="C335" s="47"/>
      <c r="D335" s="48"/>
      <c r="E335" s="248" t="s">
        <v>166</v>
      </c>
      <c r="F335" s="202">
        <f>F336</f>
        <v>27000</v>
      </c>
      <c r="G335" s="202">
        <f>G336</f>
        <v>27000</v>
      </c>
      <c r="H335" s="39">
        <f t="shared" si="8"/>
        <v>100</v>
      </c>
    </row>
    <row r="336" spans="1:8" ht="15" customHeight="1">
      <c r="A336" s="45"/>
      <c r="B336" s="74"/>
      <c r="C336" s="57"/>
      <c r="D336" s="230">
        <v>4130</v>
      </c>
      <c r="E336" s="72" t="s">
        <v>283</v>
      </c>
      <c r="F336" s="89">
        <v>27000</v>
      </c>
      <c r="G336" s="89">
        <v>27000</v>
      </c>
      <c r="H336" s="39">
        <f t="shared" si="8"/>
        <v>100</v>
      </c>
    </row>
    <row r="337" spans="1:8" ht="22.5">
      <c r="A337" s="45"/>
      <c r="B337" s="64">
        <v>85214</v>
      </c>
      <c r="C337" s="47"/>
      <c r="D337" s="48"/>
      <c r="E337" s="248" t="s">
        <v>129</v>
      </c>
      <c r="F337" s="202">
        <f>F338+F342</f>
        <v>1156202</v>
      </c>
      <c r="G337" s="202">
        <f>G338+G342</f>
        <v>1156126.96</v>
      </c>
      <c r="H337" s="39">
        <f t="shared" si="8"/>
        <v>99.9935097846224</v>
      </c>
    </row>
    <row r="338" spans="1:8" ht="14.25">
      <c r="A338" s="45"/>
      <c r="B338" s="56"/>
      <c r="C338" s="57"/>
      <c r="D338" s="53">
        <v>3110</v>
      </c>
      <c r="E338" s="54" t="s">
        <v>33</v>
      </c>
      <c r="F338" s="203">
        <f>F340+F341</f>
        <v>988391</v>
      </c>
      <c r="G338" s="203">
        <f>G340+G341</f>
        <v>988316.85</v>
      </c>
      <c r="H338" s="39">
        <f aca="true" t="shared" si="9" ref="H338:H401">G338/F338*100</f>
        <v>99.99249790821648</v>
      </c>
    </row>
    <row r="339" spans="1:8" ht="14.25">
      <c r="A339" s="45"/>
      <c r="B339" s="56"/>
      <c r="C339" s="90"/>
      <c r="D339" s="91"/>
      <c r="E339" s="92" t="s">
        <v>5</v>
      </c>
      <c r="F339" s="45"/>
      <c r="G339" s="45"/>
      <c r="H339" s="39"/>
    </row>
    <row r="340" spans="1:8" ht="15" customHeight="1">
      <c r="A340" s="45"/>
      <c r="B340" s="56"/>
      <c r="C340" s="56"/>
      <c r="D340" s="93"/>
      <c r="E340" s="87" t="s">
        <v>34</v>
      </c>
      <c r="F340" s="110">
        <v>798791</v>
      </c>
      <c r="G340" s="110">
        <v>798770.48</v>
      </c>
      <c r="H340" s="39">
        <f t="shared" si="9"/>
        <v>99.99743111777674</v>
      </c>
    </row>
    <row r="341" spans="1:8" ht="15" customHeight="1">
      <c r="A341" s="45"/>
      <c r="B341" s="56"/>
      <c r="C341" s="95"/>
      <c r="D341" s="22"/>
      <c r="E341" s="87" t="s">
        <v>35</v>
      </c>
      <c r="F341" s="204">
        <v>189600</v>
      </c>
      <c r="G341" s="204">
        <v>189546.37</v>
      </c>
      <c r="H341" s="39">
        <f t="shared" si="9"/>
        <v>99.97171413502109</v>
      </c>
    </row>
    <row r="342" spans="1:8" ht="15" customHeight="1">
      <c r="A342" s="45"/>
      <c r="B342" s="51"/>
      <c r="C342" s="52"/>
      <c r="D342" s="251">
        <v>4300</v>
      </c>
      <c r="E342" s="87" t="s">
        <v>4</v>
      </c>
      <c r="F342" s="204">
        <v>167811</v>
      </c>
      <c r="G342" s="204">
        <v>167810.11</v>
      </c>
      <c r="H342" s="39">
        <f t="shared" si="9"/>
        <v>99.99946964144185</v>
      </c>
    </row>
    <row r="343" spans="1:8" ht="15" customHeight="1">
      <c r="A343" s="45"/>
      <c r="B343" s="64">
        <v>85215</v>
      </c>
      <c r="C343" s="47"/>
      <c r="D343" s="48"/>
      <c r="E343" s="49" t="s">
        <v>80</v>
      </c>
      <c r="F343" s="202">
        <f>F344</f>
        <v>814990</v>
      </c>
      <c r="G343" s="202">
        <f>G344</f>
        <v>807408.68</v>
      </c>
      <c r="H343" s="39">
        <f t="shared" si="9"/>
        <v>99.06976527319354</v>
      </c>
    </row>
    <row r="344" spans="1:8" ht="15" customHeight="1">
      <c r="A344" s="45"/>
      <c r="B344" s="56"/>
      <c r="C344" s="17"/>
      <c r="D344" s="65">
        <v>3110</v>
      </c>
      <c r="E344" s="54" t="s">
        <v>33</v>
      </c>
      <c r="F344" s="203">
        <v>814990</v>
      </c>
      <c r="G344" s="203">
        <v>807408.68</v>
      </c>
      <c r="H344" s="39">
        <f t="shared" si="9"/>
        <v>99.06976527319354</v>
      </c>
    </row>
    <row r="345" spans="1:8" ht="15" customHeight="1">
      <c r="A345" s="45"/>
      <c r="B345" s="64">
        <v>85219</v>
      </c>
      <c r="C345" s="98"/>
      <c r="D345" s="99"/>
      <c r="E345" s="49" t="s">
        <v>36</v>
      </c>
      <c r="F345" s="50">
        <f>F346+F350+F354+F358+F362+F366+F370+F373+F377+F379+F382+F385+F389+F391+F393</f>
        <v>668564</v>
      </c>
      <c r="G345" s="50">
        <f>G346+G350+G354+G358+G362+G366+G370+G373+G377+G379+G382+G385+G389+G391+G393</f>
        <v>668558.22</v>
      </c>
      <c r="H345" s="39">
        <f t="shared" si="9"/>
        <v>99.99913546047947</v>
      </c>
    </row>
    <row r="346" spans="1:8" ht="15" customHeight="1">
      <c r="A346" s="45"/>
      <c r="B346" s="56"/>
      <c r="C346" s="212"/>
      <c r="D346" s="213">
        <v>3020</v>
      </c>
      <c r="E346" s="54" t="s">
        <v>144</v>
      </c>
      <c r="F346" s="228">
        <f>F348+F349</f>
        <v>1730</v>
      </c>
      <c r="G346" s="228">
        <f>G348+G349</f>
        <v>1729.96</v>
      </c>
      <c r="H346" s="39">
        <f t="shared" si="9"/>
        <v>99.99768786127167</v>
      </c>
    </row>
    <row r="347" spans="1:8" ht="15" customHeight="1">
      <c r="A347" s="45"/>
      <c r="B347" s="56"/>
      <c r="C347" s="56"/>
      <c r="D347" s="93"/>
      <c r="E347" s="92" t="s">
        <v>5</v>
      </c>
      <c r="F347" s="45"/>
      <c r="G347" s="45"/>
      <c r="H347" s="39"/>
    </row>
    <row r="348" spans="1:8" ht="14.25">
      <c r="A348" s="45"/>
      <c r="B348" s="56"/>
      <c r="C348" s="56"/>
      <c r="D348" s="93"/>
      <c r="E348" s="87" t="s">
        <v>34</v>
      </c>
      <c r="F348" s="55">
        <v>1520</v>
      </c>
      <c r="G348" s="55">
        <v>1519.96</v>
      </c>
      <c r="H348" s="39">
        <f t="shared" si="9"/>
        <v>99.99736842105264</v>
      </c>
    </row>
    <row r="349" spans="1:8" ht="14.25">
      <c r="A349" s="45"/>
      <c r="B349" s="144"/>
      <c r="C349" s="108"/>
      <c r="D349" s="120"/>
      <c r="E349" s="87" t="s">
        <v>106</v>
      </c>
      <c r="F349" s="252">
        <v>210</v>
      </c>
      <c r="G349" s="252">
        <v>210</v>
      </c>
      <c r="H349" s="39">
        <f t="shared" si="9"/>
        <v>100</v>
      </c>
    </row>
    <row r="350" spans="1:8" ht="15" customHeight="1">
      <c r="A350" s="45"/>
      <c r="B350" s="90"/>
      <c r="C350" s="57"/>
      <c r="D350" s="53">
        <v>4010</v>
      </c>
      <c r="E350" s="54" t="s">
        <v>37</v>
      </c>
      <c r="F350" s="66">
        <f>F352+F353</f>
        <v>462192</v>
      </c>
      <c r="G350" s="66">
        <f>G352+G353</f>
        <v>462192</v>
      </c>
      <c r="H350" s="39">
        <f t="shared" si="9"/>
        <v>100</v>
      </c>
    </row>
    <row r="351" spans="1:8" ht="14.25">
      <c r="A351" s="45"/>
      <c r="B351" s="56"/>
      <c r="C351" s="90"/>
      <c r="D351" s="91"/>
      <c r="E351" s="92" t="s">
        <v>5</v>
      </c>
      <c r="F351" s="45"/>
      <c r="G351" s="45"/>
      <c r="H351" s="39"/>
    </row>
    <row r="352" spans="1:8" ht="13.5" customHeight="1">
      <c r="A352" s="45"/>
      <c r="B352" s="56"/>
      <c r="C352" s="56"/>
      <c r="D352" s="93"/>
      <c r="E352" s="87" t="s">
        <v>34</v>
      </c>
      <c r="F352" s="110">
        <v>415926</v>
      </c>
      <c r="G352" s="110">
        <v>415926</v>
      </c>
      <c r="H352" s="39">
        <f t="shared" si="9"/>
        <v>100</v>
      </c>
    </row>
    <row r="353" spans="1:8" ht="14.25">
      <c r="A353" s="45"/>
      <c r="B353" s="56"/>
      <c r="C353" s="95"/>
      <c r="D353" s="22"/>
      <c r="E353" s="87" t="s">
        <v>106</v>
      </c>
      <c r="F353" s="94">
        <v>46266</v>
      </c>
      <c r="G353" s="94">
        <v>46266</v>
      </c>
      <c r="H353" s="39">
        <f t="shared" si="9"/>
        <v>100</v>
      </c>
    </row>
    <row r="354" spans="1:8" ht="14.25">
      <c r="A354" s="45"/>
      <c r="B354" s="56"/>
      <c r="C354" s="57"/>
      <c r="D354" s="53">
        <v>4040</v>
      </c>
      <c r="E354" s="54" t="s">
        <v>38</v>
      </c>
      <c r="F354" s="39">
        <f>F356+F357</f>
        <v>31871</v>
      </c>
      <c r="G354" s="39">
        <f>G356+G357</f>
        <v>31869.98</v>
      </c>
      <c r="H354" s="39">
        <f t="shared" si="9"/>
        <v>99.99679959838097</v>
      </c>
    </row>
    <row r="355" spans="1:8" ht="14.25">
      <c r="A355" s="45"/>
      <c r="B355" s="56"/>
      <c r="C355" s="90"/>
      <c r="D355" s="91"/>
      <c r="E355" s="92" t="s">
        <v>5</v>
      </c>
      <c r="F355" s="45"/>
      <c r="G355" s="45"/>
      <c r="H355" s="39"/>
    </row>
    <row r="356" spans="1:8" ht="15" customHeight="1">
      <c r="A356" s="45"/>
      <c r="B356" s="56"/>
      <c r="C356" s="56"/>
      <c r="D356" s="93"/>
      <c r="E356" s="87" t="s">
        <v>34</v>
      </c>
      <c r="F356" s="55">
        <v>28475</v>
      </c>
      <c r="G356" s="55">
        <v>28474.94</v>
      </c>
      <c r="H356" s="39">
        <f t="shared" si="9"/>
        <v>99.99978928884985</v>
      </c>
    </row>
    <row r="357" spans="1:8" ht="15" customHeight="1">
      <c r="A357" s="45"/>
      <c r="B357" s="56"/>
      <c r="C357" s="95"/>
      <c r="D357" s="22"/>
      <c r="E357" s="87" t="s">
        <v>106</v>
      </c>
      <c r="F357" s="55">
        <v>3396</v>
      </c>
      <c r="G357" s="55">
        <v>3395.04</v>
      </c>
      <c r="H357" s="39">
        <f t="shared" si="9"/>
        <v>99.97173144876325</v>
      </c>
    </row>
    <row r="358" spans="1:8" ht="15" customHeight="1">
      <c r="A358" s="45"/>
      <c r="B358" s="56"/>
      <c r="C358" s="57"/>
      <c r="D358" s="53">
        <v>4110</v>
      </c>
      <c r="E358" s="54" t="s">
        <v>39</v>
      </c>
      <c r="F358" s="39">
        <f>F360+F361</f>
        <v>76066</v>
      </c>
      <c r="G358" s="39">
        <f>G360+G361</f>
        <v>76066</v>
      </c>
      <c r="H358" s="39">
        <f t="shared" si="9"/>
        <v>100</v>
      </c>
    </row>
    <row r="359" spans="1:8" ht="14.25">
      <c r="A359" s="45"/>
      <c r="B359" s="56"/>
      <c r="C359" s="90"/>
      <c r="D359" s="91"/>
      <c r="E359" s="92" t="s">
        <v>5</v>
      </c>
      <c r="F359" s="45"/>
      <c r="G359" s="45"/>
      <c r="H359" s="39"/>
    </row>
    <row r="360" spans="1:8" ht="14.25">
      <c r="A360" s="45"/>
      <c r="B360" s="56"/>
      <c r="C360" s="56"/>
      <c r="D360" s="93"/>
      <c r="E360" s="87" t="s">
        <v>34</v>
      </c>
      <c r="F360" s="94">
        <v>68289</v>
      </c>
      <c r="G360" s="94">
        <v>68289</v>
      </c>
      <c r="H360" s="39">
        <f t="shared" si="9"/>
        <v>100</v>
      </c>
    </row>
    <row r="361" spans="1:8" ht="14.25">
      <c r="A361" s="45"/>
      <c r="B361" s="56"/>
      <c r="C361" s="95"/>
      <c r="D361" s="22"/>
      <c r="E361" s="87" t="s">
        <v>106</v>
      </c>
      <c r="F361" s="55">
        <v>7777</v>
      </c>
      <c r="G361" s="55">
        <v>7777</v>
      </c>
      <c r="H361" s="39">
        <f t="shared" si="9"/>
        <v>100</v>
      </c>
    </row>
    <row r="362" spans="1:8" ht="14.25">
      <c r="A362" s="45"/>
      <c r="B362" s="56"/>
      <c r="C362" s="57"/>
      <c r="D362" s="53">
        <v>4120</v>
      </c>
      <c r="E362" s="54" t="s">
        <v>40</v>
      </c>
      <c r="F362" s="228">
        <f>F364+F365</f>
        <v>10974</v>
      </c>
      <c r="G362" s="228">
        <f>G364+G365</f>
        <v>10973.55</v>
      </c>
      <c r="H362" s="39">
        <f t="shared" si="9"/>
        <v>99.99589939857844</v>
      </c>
    </row>
    <row r="363" spans="1:8" ht="14.25">
      <c r="A363" s="45"/>
      <c r="B363" s="56"/>
      <c r="C363" s="90"/>
      <c r="D363" s="91"/>
      <c r="E363" s="92" t="s">
        <v>5</v>
      </c>
      <c r="F363" s="45"/>
      <c r="G363" s="45"/>
      <c r="H363" s="39"/>
    </row>
    <row r="364" spans="1:8" ht="15" customHeight="1">
      <c r="A364" s="45"/>
      <c r="B364" s="56"/>
      <c r="C364" s="56"/>
      <c r="D364" s="93"/>
      <c r="E364" s="87" t="s">
        <v>34</v>
      </c>
      <c r="F364" s="55">
        <v>9823</v>
      </c>
      <c r="G364" s="55">
        <v>9823</v>
      </c>
      <c r="H364" s="39">
        <f t="shared" si="9"/>
        <v>100</v>
      </c>
    </row>
    <row r="365" spans="1:8" ht="14.25">
      <c r="A365" s="45"/>
      <c r="B365" s="56"/>
      <c r="C365" s="95"/>
      <c r="D365" s="22"/>
      <c r="E365" s="87" t="s">
        <v>106</v>
      </c>
      <c r="F365" s="252">
        <v>1151</v>
      </c>
      <c r="G365" s="252">
        <v>1150.55</v>
      </c>
      <c r="H365" s="39">
        <f t="shared" si="9"/>
        <v>99.9609035621199</v>
      </c>
    </row>
    <row r="366" spans="1:8" ht="14.25">
      <c r="A366" s="45"/>
      <c r="B366" s="56"/>
      <c r="C366" s="57"/>
      <c r="D366" s="53">
        <v>4210</v>
      </c>
      <c r="E366" s="54" t="s">
        <v>20</v>
      </c>
      <c r="F366" s="228">
        <f>F368+F369</f>
        <v>6326</v>
      </c>
      <c r="G366" s="228">
        <f>G368+G369</f>
        <v>6325.21</v>
      </c>
      <c r="H366" s="39">
        <f t="shared" si="9"/>
        <v>99.98751185583306</v>
      </c>
    </row>
    <row r="367" spans="1:8" ht="14.25">
      <c r="A367" s="45"/>
      <c r="B367" s="56"/>
      <c r="C367" s="90"/>
      <c r="D367" s="91"/>
      <c r="E367" s="92" t="s">
        <v>5</v>
      </c>
      <c r="F367" s="45"/>
      <c r="G367" s="45"/>
      <c r="H367" s="39"/>
    </row>
    <row r="368" spans="1:8" ht="14.25">
      <c r="A368" s="45"/>
      <c r="B368" s="56"/>
      <c r="C368" s="56"/>
      <c r="D368" s="93"/>
      <c r="E368" s="87" t="s">
        <v>34</v>
      </c>
      <c r="F368" s="55">
        <v>4000</v>
      </c>
      <c r="G368" s="55">
        <v>4000</v>
      </c>
      <c r="H368" s="39">
        <f t="shared" si="9"/>
        <v>100</v>
      </c>
    </row>
    <row r="369" spans="1:8" ht="14.25">
      <c r="A369" s="45"/>
      <c r="B369" s="56"/>
      <c r="C369" s="95"/>
      <c r="D369" s="22"/>
      <c r="E369" s="87" t="s">
        <v>106</v>
      </c>
      <c r="F369" s="55">
        <v>2326</v>
      </c>
      <c r="G369" s="55">
        <v>2325.21</v>
      </c>
      <c r="H369" s="39">
        <f t="shared" si="9"/>
        <v>99.96603611349957</v>
      </c>
    </row>
    <row r="370" spans="1:8" ht="14.25">
      <c r="A370" s="45"/>
      <c r="B370" s="56"/>
      <c r="C370" s="57"/>
      <c r="D370" s="53">
        <v>4220</v>
      </c>
      <c r="E370" s="54" t="s">
        <v>41</v>
      </c>
      <c r="F370" s="39">
        <f>F372</f>
        <v>20000</v>
      </c>
      <c r="G370" s="39">
        <f>G372</f>
        <v>20000</v>
      </c>
      <c r="H370" s="39">
        <f t="shared" si="9"/>
        <v>100</v>
      </c>
    </row>
    <row r="371" spans="1:8" ht="14.25">
      <c r="A371" s="45"/>
      <c r="B371" s="56"/>
      <c r="C371" s="90"/>
      <c r="D371" s="91"/>
      <c r="E371" s="92" t="s">
        <v>5</v>
      </c>
      <c r="F371" s="45"/>
      <c r="G371" s="45"/>
      <c r="H371" s="39"/>
    </row>
    <row r="372" spans="1:8" ht="14.25">
      <c r="A372" s="45"/>
      <c r="B372" s="56"/>
      <c r="C372" s="95"/>
      <c r="D372" s="22"/>
      <c r="E372" s="87" t="s">
        <v>106</v>
      </c>
      <c r="F372" s="94">
        <v>20000</v>
      </c>
      <c r="G372" s="94">
        <v>20000</v>
      </c>
      <c r="H372" s="39">
        <f t="shared" si="9"/>
        <v>100</v>
      </c>
    </row>
    <row r="373" spans="1:8" ht="14.25">
      <c r="A373" s="45"/>
      <c r="B373" s="56"/>
      <c r="C373" s="57"/>
      <c r="D373" s="53">
        <v>4300</v>
      </c>
      <c r="E373" s="54" t="s">
        <v>4</v>
      </c>
      <c r="F373" s="39">
        <f>SUM(F375:F376)</f>
        <v>30767</v>
      </c>
      <c r="G373" s="39">
        <f>SUM(G375:G376)</f>
        <v>30766.11</v>
      </c>
      <c r="H373" s="39">
        <f t="shared" si="9"/>
        <v>99.99710729027854</v>
      </c>
    </row>
    <row r="374" spans="1:8" ht="14.25">
      <c r="A374" s="45"/>
      <c r="B374" s="56"/>
      <c r="C374" s="90"/>
      <c r="D374" s="91"/>
      <c r="E374" s="92" t="s">
        <v>5</v>
      </c>
      <c r="F374" s="45"/>
      <c r="G374" s="45"/>
      <c r="H374" s="39"/>
    </row>
    <row r="375" spans="1:8" ht="14.25">
      <c r="A375" s="45"/>
      <c r="B375" s="56"/>
      <c r="C375" s="56"/>
      <c r="D375" s="93"/>
      <c r="E375" s="87" t="s">
        <v>34</v>
      </c>
      <c r="F375" s="94">
        <v>29192</v>
      </c>
      <c r="G375" s="94">
        <v>29191.65</v>
      </c>
      <c r="H375" s="39">
        <f t="shared" si="9"/>
        <v>99.9988010413812</v>
      </c>
    </row>
    <row r="376" spans="1:8" ht="14.25">
      <c r="A376" s="45"/>
      <c r="B376" s="56"/>
      <c r="C376" s="95"/>
      <c r="D376" s="22"/>
      <c r="E376" s="87" t="s">
        <v>106</v>
      </c>
      <c r="F376" s="55">
        <v>1575</v>
      </c>
      <c r="G376" s="55">
        <v>1574.46</v>
      </c>
      <c r="H376" s="39">
        <f t="shared" si="9"/>
        <v>99.96571428571428</v>
      </c>
    </row>
    <row r="377" spans="1:8" ht="14.25">
      <c r="A377" s="45"/>
      <c r="B377" s="51"/>
      <c r="C377" s="52"/>
      <c r="D377" s="84">
        <v>4350</v>
      </c>
      <c r="E377" s="85" t="s">
        <v>163</v>
      </c>
      <c r="F377" s="55">
        <f>F378</f>
        <v>722</v>
      </c>
      <c r="G377" s="55">
        <f>G378</f>
        <v>721.4</v>
      </c>
      <c r="H377" s="39">
        <f t="shared" si="9"/>
        <v>99.91689750692521</v>
      </c>
    </row>
    <row r="378" spans="1:8" ht="14.25">
      <c r="A378" s="45"/>
      <c r="B378" s="56"/>
      <c r="C378" s="214"/>
      <c r="D378" s="215"/>
      <c r="E378" s="87" t="s">
        <v>34</v>
      </c>
      <c r="F378" s="94">
        <v>722</v>
      </c>
      <c r="G378" s="94">
        <v>721.4</v>
      </c>
      <c r="H378" s="39">
        <f t="shared" si="9"/>
        <v>99.91689750692521</v>
      </c>
    </row>
    <row r="379" spans="1:8" ht="22.5">
      <c r="A379" s="45"/>
      <c r="B379" s="51"/>
      <c r="C379" s="57"/>
      <c r="D379" s="116">
        <v>4370</v>
      </c>
      <c r="E379" s="85" t="s">
        <v>147</v>
      </c>
      <c r="F379" s="55">
        <f>F380+F381</f>
        <v>4479</v>
      </c>
      <c r="G379" s="55">
        <f>G380+G381</f>
        <v>4478.8</v>
      </c>
      <c r="H379" s="39">
        <f t="shared" si="9"/>
        <v>99.99553471757089</v>
      </c>
    </row>
    <row r="380" spans="1:8" ht="14.25">
      <c r="A380" s="45"/>
      <c r="B380" s="56"/>
      <c r="C380" s="56"/>
      <c r="D380" s="93"/>
      <c r="E380" s="87" t="s">
        <v>34</v>
      </c>
      <c r="F380" s="55">
        <v>3503</v>
      </c>
      <c r="G380" s="55">
        <v>3502.89</v>
      </c>
      <c r="H380" s="39">
        <f t="shared" si="9"/>
        <v>99.99685983442762</v>
      </c>
    </row>
    <row r="381" spans="1:8" ht="14.25">
      <c r="A381" s="45"/>
      <c r="B381" s="56"/>
      <c r="C381" s="95"/>
      <c r="D381" s="22"/>
      <c r="E381" s="87" t="s">
        <v>106</v>
      </c>
      <c r="F381" s="55">
        <v>976</v>
      </c>
      <c r="G381" s="55">
        <v>975.91</v>
      </c>
      <c r="H381" s="39">
        <f t="shared" si="9"/>
        <v>99.99077868852459</v>
      </c>
    </row>
    <row r="382" spans="1:8" ht="14.25">
      <c r="A382" s="45"/>
      <c r="B382" s="56"/>
      <c r="C382" s="57"/>
      <c r="D382" s="53">
        <v>4410</v>
      </c>
      <c r="E382" s="54" t="s">
        <v>42</v>
      </c>
      <c r="F382" s="228">
        <f>F384</f>
        <v>3658</v>
      </c>
      <c r="G382" s="228">
        <f>G384</f>
        <v>3530.32</v>
      </c>
      <c r="H382" s="39">
        <f t="shared" si="9"/>
        <v>96.5095680699836</v>
      </c>
    </row>
    <row r="383" spans="1:8" ht="14.25">
      <c r="A383" s="45"/>
      <c r="B383" s="56"/>
      <c r="C383" s="90"/>
      <c r="D383" s="91"/>
      <c r="E383" s="92" t="s">
        <v>5</v>
      </c>
      <c r="F383" s="45"/>
      <c r="G383" s="45"/>
      <c r="H383" s="39"/>
    </row>
    <row r="384" spans="1:8" ht="14.25">
      <c r="A384" s="45"/>
      <c r="B384" s="56"/>
      <c r="C384" s="56"/>
      <c r="D384" s="93"/>
      <c r="E384" s="87" t="s">
        <v>34</v>
      </c>
      <c r="F384" s="55">
        <v>3658</v>
      </c>
      <c r="G384" s="55">
        <v>3530.32</v>
      </c>
      <c r="H384" s="39">
        <f t="shared" si="9"/>
        <v>96.5095680699836</v>
      </c>
    </row>
    <row r="385" spans="1:8" ht="14.25">
      <c r="A385" s="45"/>
      <c r="B385" s="56"/>
      <c r="C385" s="57"/>
      <c r="D385" s="53">
        <v>4440</v>
      </c>
      <c r="E385" s="54" t="s">
        <v>44</v>
      </c>
      <c r="F385" s="228">
        <f>F387+F388</f>
        <v>12993</v>
      </c>
      <c r="G385" s="228">
        <f>G387+G388</f>
        <v>13120</v>
      </c>
      <c r="H385" s="39">
        <f t="shared" si="9"/>
        <v>100.97744939582853</v>
      </c>
    </row>
    <row r="386" spans="1:8" ht="14.25">
      <c r="A386" s="45"/>
      <c r="B386" s="56"/>
      <c r="C386" s="90"/>
      <c r="D386" s="91"/>
      <c r="E386" s="92" t="s">
        <v>5</v>
      </c>
      <c r="F386" s="45"/>
      <c r="G386" s="45"/>
      <c r="H386" s="39"/>
    </row>
    <row r="387" spans="1:8" ht="14.25">
      <c r="A387" s="45"/>
      <c r="B387" s="56"/>
      <c r="C387" s="56"/>
      <c r="D387" s="93"/>
      <c r="E387" s="87" t="s">
        <v>34</v>
      </c>
      <c r="F387" s="55">
        <v>11464</v>
      </c>
      <c r="G387" s="55">
        <v>11591</v>
      </c>
      <c r="H387" s="39">
        <f t="shared" si="9"/>
        <v>101.10781577110957</v>
      </c>
    </row>
    <row r="388" spans="1:8" ht="14.25">
      <c r="A388" s="45"/>
      <c r="B388" s="56"/>
      <c r="C388" s="95"/>
      <c r="D388" s="22"/>
      <c r="E388" s="87" t="s">
        <v>106</v>
      </c>
      <c r="F388" s="55">
        <v>1529</v>
      </c>
      <c r="G388" s="55">
        <v>1529</v>
      </c>
      <c r="H388" s="39">
        <f t="shared" si="9"/>
        <v>100</v>
      </c>
    </row>
    <row r="389" spans="1:8" ht="22.5">
      <c r="A389" s="45"/>
      <c r="B389" s="51"/>
      <c r="C389" s="52"/>
      <c r="D389" s="84">
        <v>4700</v>
      </c>
      <c r="E389" s="85" t="s">
        <v>149</v>
      </c>
      <c r="F389" s="55">
        <f>F390</f>
        <v>3950</v>
      </c>
      <c r="G389" s="55">
        <f>G390</f>
        <v>3950</v>
      </c>
      <c r="H389" s="39">
        <f t="shared" si="9"/>
        <v>100</v>
      </c>
    </row>
    <row r="390" spans="1:8" ht="14.25">
      <c r="A390" s="45"/>
      <c r="B390" s="56"/>
      <c r="C390" s="214"/>
      <c r="D390" s="215"/>
      <c r="E390" s="87" t="s">
        <v>34</v>
      </c>
      <c r="F390" s="55">
        <v>3950</v>
      </c>
      <c r="G390" s="55">
        <v>3950</v>
      </c>
      <c r="H390" s="39">
        <f t="shared" si="9"/>
        <v>100</v>
      </c>
    </row>
    <row r="391" spans="1:8" ht="22.5">
      <c r="A391" s="45"/>
      <c r="B391" s="51"/>
      <c r="C391" s="212"/>
      <c r="D391" s="281">
        <v>4740</v>
      </c>
      <c r="E391" s="85" t="s">
        <v>150</v>
      </c>
      <c r="F391" s="55">
        <f>F392</f>
        <v>876</v>
      </c>
      <c r="G391" s="55">
        <f>G392</f>
        <v>875.53</v>
      </c>
      <c r="H391" s="39">
        <f t="shared" si="9"/>
        <v>99.94634703196347</v>
      </c>
    </row>
    <row r="392" spans="1:8" ht="14.25">
      <c r="A392" s="45"/>
      <c r="B392" s="56"/>
      <c r="C392" s="90"/>
      <c r="D392" s="91"/>
      <c r="E392" s="87" t="s">
        <v>34</v>
      </c>
      <c r="F392" s="55">
        <v>876</v>
      </c>
      <c r="G392" s="55">
        <v>875.53</v>
      </c>
      <c r="H392" s="39">
        <f t="shared" si="9"/>
        <v>99.94634703196347</v>
      </c>
    </row>
    <row r="393" spans="1:8" ht="22.5">
      <c r="A393" s="45"/>
      <c r="B393" s="51"/>
      <c r="C393" s="52"/>
      <c r="D393" s="84">
        <v>4750</v>
      </c>
      <c r="E393" s="85" t="s">
        <v>151</v>
      </c>
      <c r="F393" s="55">
        <f>F394</f>
        <v>1960</v>
      </c>
      <c r="G393" s="55">
        <f>G394</f>
        <v>1959.36</v>
      </c>
      <c r="H393" s="39">
        <f t="shared" si="9"/>
        <v>99.9673469387755</v>
      </c>
    </row>
    <row r="394" spans="1:8" ht="14.25">
      <c r="A394" s="45"/>
      <c r="B394" s="56"/>
      <c r="C394" s="56"/>
      <c r="D394" s="93"/>
      <c r="E394" s="87" t="s">
        <v>34</v>
      </c>
      <c r="F394" s="55">
        <v>1960</v>
      </c>
      <c r="G394" s="55">
        <v>1959.36</v>
      </c>
      <c r="H394" s="39">
        <f t="shared" si="9"/>
        <v>99.9673469387755</v>
      </c>
    </row>
    <row r="395" spans="1:8" ht="14.25">
      <c r="A395" s="45"/>
      <c r="B395" s="64">
        <v>85228</v>
      </c>
      <c r="C395" s="47"/>
      <c r="D395" s="48"/>
      <c r="E395" s="49" t="s">
        <v>45</v>
      </c>
      <c r="F395" s="83">
        <f>F396</f>
        <v>165000</v>
      </c>
      <c r="G395" s="83">
        <f>G396</f>
        <v>165000</v>
      </c>
      <c r="H395" s="39">
        <f t="shared" si="9"/>
        <v>100</v>
      </c>
    </row>
    <row r="396" spans="1:8" ht="14.25">
      <c r="A396" s="45"/>
      <c r="B396" s="56"/>
      <c r="C396" s="57"/>
      <c r="D396" s="53">
        <v>3110</v>
      </c>
      <c r="E396" s="54" t="s">
        <v>33</v>
      </c>
      <c r="F396" s="39">
        <f>F398+F399</f>
        <v>165000</v>
      </c>
      <c r="G396" s="39">
        <f>G398+G399</f>
        <v>165000</v>
      </c>
      <c r="H396" s="39">
        <f t="shared" si="9"/>
        <v>100</v>
      </c>
    </row>
    <row r="397" spans="1:8" ht="14.25">
      <c r="A397" s="45"/>
      <c r="B397" s="56"/>
      <c r="C397" s="90"/>
      <c r="D397" s="91"/>
      <c r="E397" s="92" t="s">
        <v>5</v>
      </c>
      <c r="F397" s="45"/>
      <c r="G397" s="45"/>
      <c r="H397" s="39"/>
    </row>
    <row r="398" spans="1:8" ht="14.25">
      <c r="A398" s="45"/>
      <c r="B398" s="56"/>
      <c r="C398" s="56"/>
      <c r="D398" s="93"/>
      <c r="E398" s="87" t="s">
        <v>34</v>
      </c>
      <c r="F398" s="94">
        <v>155000</v>
      </c>
      <c r="G398" s="94">
        <v>155000</v>
      </c>
      <c r="H398" s="39">
        <f t="shared" si="9"/>
        <v>100</v>
      </c>
    </row>
    <row r="399" spans="1:8" ht="14.25">
      <c r="A399" s="45"/>
      <c r="B399" s="56"/>
      <c r="C399" s="95"/>
      <c r="D399" s="22"/>
      <c r="E399" s="87" t="s">
        <v>35</v>
      </c>
      <c r="F399" s="55">
        <v>10000</v>
      </c>
      <c r="G399" s="55">
        <v>10000</v>
      </c>
      <c r="H399" s="39">
        <f t="shared" si="9"/>
        <v>100</v>
      </c>
    </row>
    <row r="400" spans="1:8" ht="15" customHeight="1">
      <c r="A400" s="45"/>
      <c r="B400" s="64">
        <v>85295</v>
      </c>
      <c r="C400" s="47"/>
      <c r="D400" s="48"/>
      <c r="E400" s="49" t="s">
        <v>19</v>
      </c>
      <c r="F400" s="83">
        <f>F401+F402</f>
        <v>198764</v>
      </c>
      <c r="G400" s="83">
        <f>G401+G402</f>
        <v>198764</v>
      </c>
      <c r="H400" s="39">
        <f t="shared" si="9"/>
        <v>100</v>
      </c>
    </row>
    <row r="401" spans="1:8" ht="14.25">
      <c r="A401" s="45"/>
      <c r="B401" s="56"/>
      <c r="C401" s="57"/>
      <c r="D401" s="53">
        <v>3110</v>
      </c>
      <c r="E401" s="54" t="s">
        <v>33</v>
      </c>
      <c r="F401" s="39">
        <v>40800</v>
      </c>
      <c r="G401" s="39">
        <v>40800</v>
      </c>
      <c r="H401" s="39">
        <f t="shared" si="9"/>
        <v>100</v>
      </c>
    </row>
    <row r="402" spans="1:8" ht="14.25">
      <c r="A402" s="45"/>
      <c r="B402" s="56"/>
      <c r="C402" s="57"/>
      <c r="D402" s="53">
        <v>4300</v>
      </c>
      <c r="E402" s="54" t="s">
        <v>4</v>
      </c>
      <c r="F402" s="39">
        <f>F403+F404</f>
        <v>157964</v>
      </c>
      <c r="G402" s="39">
        <f>G403+G404</f>
        <v>157964</v>
      </c>
      <c r="H402" s="39">
        <f aca="true" t="shared" si="10" ref="H402:H493">G402/F402*100</f>
        <v>100</v>
      </c>
    </row>
    <row r="403" spans="1:8" ht="14.25">
      <c r="A403" s="69"/>
      <c r="B403" s="90"/>
      <c r="C403" s="70"/>
      <c r="D403" s="226"/>
      <c r="E403" s="54" t="s">
        <v>223</v>
      </c>
      <c r="F403" s="39">
        <v>154464</v>
      </c>
      <c r="G403" s="39">
        <v>154464</v>
      </c>
      <c r="H403" s="39">
        <f t="shared" si="10"/>
        <v>100</v>
      </c>
    </row>
    <row r="404" spans="1:8" ht="14.25">
      <c r="A404" s="69"/>
      <c r="B404" s="90"/>
      <c r="C404" s="108"/>
      <c r="D404" s="126"/>
      <c r="E404" s="54" t="s">
        <v>224</v>
      </c>
      <c r="F404" s="39">
        <v>3500</v>
      </c>
      <c r="G404" s="39">
        <v>3500</v>
      </c>
      <c r="H404" s="39">
        <f t="shared" si="10"/>
        <v>100</v>
      </c>
    </row>
    <row r="405" spans="1:8" ht="14.25">
      <c r="A405" s="200">
        <v>853</v>
      </c>
      <c r="B405" s="59"/>
      <c r="C405" s="59"/>
      <c r="D405" s="60"/>
      <c r="E405" s="253" t="s">
        <v>134</v>
      </c>
      <c r="F405" s="62">
        <f>F406+F428</f>
        <v>392629</v>
      </c>
      <c r="G405" s="62">
        <f>G406+G428</f>
        <v>389974.5599999999</v>
      </c>
      <c r="H405" s="32">
        <f t="shared" si="10"/>
        <v>99.32393175236672</v>
      </c>
    </row>
    <row r="406" spans="1:8" ht="22.5">
      <c r="A406" s="63"/>
      <c r="B406" s="64">
        <v>85311</v>
      </c>
      <c r="C406" s="47"/>
      <c r="D406" s="48"/>
      <c r="E406" s="248" t="s">
        <v>135</v>
      </c>
      <c r="F406" s="83">
        <f>SUM(F407:F427)</f>
        <v>365351</v>
      </c>
      <c r="G406" s="83">
        <f>SUM(G407:G427)</f>
        <v>365342.6399999999</v>
      </c>
      <c r="H406" s="39">
        <f t="shared" si="10"/>
        <v>99.9977117894846</v>
      </c>
    </row>
    <row r="407" spans="1:8" ht="15" customHeight="1">
      <c r="A407" s="45"/>
      <c r="B407" s="56"/>
      <c r="C407" s="57"/>
      <c r="D407" s="53">
        <v>3110</v>
      </c>
      <c r="E407" s="54" t="s">
        <v>33</v>
      </c>
      <c r="F407" s="203">
        <v>18643</v>
      </c>
      <c r="G407" s="203">
        <v>18642.56</v>
      </c>
      <c r="H407" s="39">
        <f t="shared" si="10"/>
        <v>99.99763986482863</v>
      </c>
    </row>
    <row r="408" spans="1:8" ht="15" customHeight="1">
      <c r="A408" s="45"/>
      <c r="B408" s="51"/>
      <c r="C408" s="57"/>
      <c r="D408" s="238">
        <v>4010</v>
      </c>
      <c r="E408" s="87" t="s">
        <v>37</v>
      </c>
      <c r="F408" s="55">
        <v>177446</v>
      </c>
      <c r="G408" s="55">
        <v>177446</v>
      </c>
      <c r="H408" s="39">
        <f t="shared" si="10"/>
        <v>100</v>
      </c>
    </row>
    <row r="409" spans="1:8" ht="15" customHeight="1">
      <c r="A409" s="45"/>
      <c r="B409" s="51"/>
      <c r="C409" s="108"/>
      <c r="D409" s="174">
        <v>4040</v>
      </c>
      <c r="E409" s="87" t="s">
        <v>38</v>
      </c>
      <c r="F409" s="55">
        <v>13236</v>
      </c>
      <c r="G409" s="55">
        <v>13236</v>
      </c>
      <c r="H409" s="39">
        <f t="shared" si="10"/>
        <v>100</v>
      </c>
    </row>
    <row r="410" spans="1:8" ht="15" customHeight="1">
      <c r="A410" s="45"/>
      <c r="B410" s="51"/>
      <c r="C410" s="52"/>
      <c r="D410" s="86">
        <v>4110</v>
      </c>
      <c r="E410" s="87" t="s">
        <v>39</v>
      </c>
      <c r="F410" s="55">
        <v>32897</v>
      </c>
      <c r="G410" s="55">
        <v>32896.25</v>
      </c>
      <c r="H410" s="39">
        <f t="shared" si="10"/>
        <v>99.9977201568532</v>
      </c>
    </row>
    <row r="411" spans="1:8" ht="15" customHeight="1">
      <c r="A411" s="45"/>
      <c r="B411" s="51"/>
      <c r="C411" s="52"/>
      <c r="D411" s="86">
        <v>4120</v>
      </c>
      <c r="E411" s="87" t="s">
        <v>40</v>
      </c>
      <c r="F411" s="55">
        <v>4356</v>
      </c>
      <c r="G411" s="55">
        <v>4355.38</v>
      </c>
      <c r="H411" s="39">
        <f t="shared" si="10"/>
        <v>99.98576675849404</v>
      </c>
    </row>
    <row r="412" spans="1:8" ht="15" customHeight="1">
      <c r="A412" s="45"/>
      <c r="B412" s="51"/>
      <c r="C412" s="52"/>
      <c r="D412" s="86">
        <v>4170</v>
      </c>
      <c r="E412" s="87" t="s">
        <v>124</v>
      </c>
      <c r="F412" s="55">
        <v>552</v>
      </c>
      <c r="G412" s="55">
        <v>552</v>
      </c>
      <c r="H412" s="39">
        <f t="shared" si="10"/>
        <v>100</v>
      </c>
    </row>
    <row r="413" spans="1:8" ht="15" customHeight="1">
      <c r="A413" s="45"/>
      <c r="B413" s="51"/>
      <c r="C413" s="52"/>
      <c r="D413" s="86">
        <v>4210</v>
      </c>
      <c r="E413" s="87" t="s">
        <v>20</v>
      </c>
      <c r="F413" s="55">
        <v>59921</v>
      </c>
      <c r="G413" s="55">
        <v>59920</v>
      </c>
      <c r="H413" s="39">
        <f t="shared" si="10"/>
        <v>99.99833113599573</v>
      </c>
    </row>
    <row r="414" spans="1:8" ht="15" customHeight="1">
      <c r="A414" s="45"/>
      <c r="B414" s="51"/>
      <c r="C414" s="52"/>
      <c r="D414" s="86">
        <v>4220</v>
      </c>
      <c r="E414" s="87" t="s">
        <v>41</v>
      </c>
      <c r="F414" s="55">
        <v>14660</v>
      </c>
      <c r="G414" s="55">
        <v>14659.18</v>
      </c>
      <c r="H414" s="39">
        <f t="shared" si="10"/>
        <v>99.9944065484311</v>
      </c>
    </row>
    <row r="415" spans="1:8" ht="15" customHeight="1">
      <c r="A415" s="45"/>
      <c r="B415" s="51"/>
      <c r="C415" s="52"/>
      <c r="D415" s="86">
        <v>4230</v>
      </c>
      <c r="E415" s="87" t="s">
        <v>93</v>
      </c>
      <c r="F415" s="55">
        <v>62</v>
      </c>
      <c r="G415" s="55">
        <v>61.6</v>
      </c>
      <c r="H415" s="39">
        <f t="shared" si="10"/>
        <v>99.35483870967742</v>
      </c>
    </row>
    <row r="416" spans="1:8" ht="15" customHeight="1">
      <c r="A416" s="45"/>
      <c r="B416" s="51"/>
      <c r="C416" s="52"/>
      <c r="D416" s="86">
        <v>4240</v>
      </c>
      <c r="E416" s="87" t="s">
        <v>167</v>
      </c>
      <c r="F416" s="55">
        <v>1259</v>
      </c>
      <c r="G416" s="55">
        <v>1258.1</v>
      </c>
      <c r="H416" s="39">
        <f t="shared" si="10"/>
        <v>99.92851469420174</v>
      </c>
    </row>
    <row r="417" spans="1:8" ht="15" customHeight="1">
      <c r="A417" s="45"/>
      <c r="B417" s="51"/>
      <c r="C417" s="52"/>
      <c r="D417" s="86">
        <v>4260</v>
      </c>
      <c r="E417" s="87" t="s">
        <v>61</v>
      </c>
      <c r="F417" s="55">
        <v>8943</v>
      </c>
      <c r="G417" s="55">
        <v>8942.97</v>
      </c>
      <c r="H417" s="39">
        <f t="shared" si="10"/>
        <v>99.99966454209996</v>
      </c>
    </row>
    <row r="418" spans="1:8" ht="15" customHeight="1">
      <c r="A418" s="45"/>
      <c r="B418" s="51"/>
      <c r="C418" s="52"/>
      <c r="D418" s="86">
        <v>4280</v>
      </c>
      <c r="E418" s="87" t="s">
        <v>101</v>
      </c>
      <c r="F418" s="55">
        <v>520</v>
      </c>
      <c r="G418" s="55">
        <v>519.5</v>
      </c>
      <c r="H418" s="39">
        <f t="shared" si="10"/>
        <v>99.90384615384616</v>
      </c>
    </row>
    <row r="419" spans="1:8" ht="15" customHeight="1">
      <c r="A419" s="45"/>
      <c r="B419" s="51"/>
      <c r="C419" s="52"/>
      <c r="D419" s="86">
        <v>4300</v>
      </c>
      <c r="E419" s="87" t="s">
        <v>4</v>
      </c>
      <c r="F419" s="55">
        <v>12453</v>
      </c>
      <c r="G419" s="55">
        <v>12452.48</v>
      </c>
      <c r="H419" s="39">
        <f t="shared" si="10"/>
        <v>99.99582429936561</v>
      </c>
    </row>
    <row r="420" spans="1:8" ht="15" customHeight="1">
      <c r="A420" s="45"/>
      <c r="B420" s="51"/>
      <c r="C420" s="52"/>
      <c r="D420" s="86">
        <v>4350</v>
      </c>
      <c r="E420" s="87" t="s">
        <v>163</v>
      </c>
      <c r="F420" s="55">
        <v>1381</v>
      </c>
      <c r="G420" s="55">
        <v>1380.05</v>
      </c>
      <c r="H420" s="39">
        <f t="shared" si="10"/>
        <v>99.9312092686459</v>
      </c>
    </row>
    <row r="421" spans="1:8" ht="22.5">
      <c r="A421" s="45"/>
      <c r="B421" s="51"/>
      <c r="C421" s="52"/>
      <c r="D421" s="84">
        <v>4370</v>
      </c>
      <c r="E421" s="85" t="s">
        <v>147</v>
      </c>
      <c r="F421" s="55">
        <v>1368</v>
      </c>
      <c r="G421" s="55">
        <v>1368</v>
      </c>
      <c r="H421" s="39">
        <f t="shared" si="10"/>
        <v>100</v>
      </c>
    </row>
    <row r="422" spans="1:8" ht="15" customHeight="1">
      <c r="A422" s="45"/>
      <c r="B422" s="51"/>
      <c r="C422" s="52"/>
      <c r="D422" s="86">
        <v>4410</v>
      </c>
      <c r="E422" s="87" t="s">
        <v>42</v>
      </c>
      <c r="F422" s="55">
        <v>714</v>
      </c>
      <c r="G422" s="55">
        <v>713.13</v>
      </c>
      <c r="H422" s="39">
        <f t="shared" si="10"/>
        <v>99.8781512605042</v>
      </c>
    </row>
    <row r="423" spans="1:8" ht="15" customHeight="1">
      <c r="A423" s="45"/>
      <c r="B423" s="51"/>
      <c r="C423" s="52"/>
      <c r="D423" s="86">
        <v>4440</v>
      </c>
      <c r="E423" s="87" t="s">
        <v>44</v>
      </c>
      <c r="F423" s="55">
        <v>6940</v>
      </c>
      <c r="G423" s="55">
        <v>6940</v>
      </c>
      <c r="H423" s="39">
        <f t="shared" si="10"/>
        <v>100</v>
      </c>
    </row>
    <row r="424" spans="1:8" ht="22.5">
      <c r="A424" s="69"/>
      <c r="B424" s="51"/>
      <c r="C424" s="57"/>
      <c r="D424" s="116">
        <v>4700</v>
      </c>
      <c r="E424" s="76" t="s">
        <v>158</v>
      </c>
      <c r="F424" s="89">
        <v>675</v>
      </c>
      <c r="G424" s="89">
        <v>675</v>
      </c>
      <c r="H424" s="39">
        <f t="shared" si="10"/>
        <v>100</v>
      </c>
    </row>
    <row r="425" spans="1:8" ht="22.5">
      <c r="A425" s="45"/>
      <c r="B425" s="51"/>
      <c r="C425" s="52"/>
      <c r="D425" s="84">
        <v>4740</v>
      </c>
      <c r="E425" s="85" t="s">
        <v>150</v>
      </c>
      <c r="F425" s="55">
        <v>400</v>
      </c>
      <c r="G425" s="55">
        <v>399.99</v>
      </c>
      <c r="H425" s="39">
        <f t="shared" si="10"/>
        <v>99.9975</v>
      </c>
    </row>
    <row r="426" spans="1:8" ht="22.5">
      <c r="A426" s="45"/>
      <c r="B426" s="51"/>
      <c r="C426" s="51"/>
      <c r="D426" s="243">
        <v>4750</v>
      </c>
      <c r="E426" s="85" t="s">
        <v>151</v>
      </c>
      <c r="F426" s="55">
        <v>1925</v>
      </c>
      <c r="G426" s="55">
        <v>1924.45</v>
      </c>
      <c r="H426" s="39">
        <f t="shared" si="10"/>
        <v>99.97142857142858</v>
      </c>
    </row>
    <row r="427" spans="1:8" ht="14.25">
      <c r="A427" s="45"/>
      <c r="B427" s="51"/>
      <c r="C427" s="57"/>
      <c r="D427" s="116">
        <v>6060</v>
      </c>
      <c r="E427" s="72" t="s">
        <v>260</v>
      </c>
      <c r="F427" s="55">
        <v>7000</v>
      </c>
      <c r="G427" s="55">
        <v>7000</v>
      </c>
      <c r="H427" s="39">
        <f>G427/F427*100</f>
        <v>100</v>
      </c>
    </row>
    <row r="428" spans="1:8" ht="15" customHeight="1">
      <c r="A428" s="45"/>
      <c r="B428" s="64">
        <v>85395</v>
      </c>
      <c r="C428" s="47"/>
      <c r="D428" s="48"/>
      <c r="E428" s="49" t="s">
        <v>19</v>
      </c>
      <c r="F428" s="115">
        <f>F429+F430+F431+F432+F433+F434</f>
        <v>27278</v>
      </c>
      <c r="G428" s="115">
        <f>G429+G430+G431+G432+G433+G434</f>
        <v>24631.920000000002</v>
      </c>
      <c r="H428" s="39">
        <f t="shared" si="10"/>
        <v>90.29958208079772</v>
      </c>
    </row>
    <row r="429" spans="1:8" ht="15" customHeight="1">
      <c r="A429" s="45"/>
      <c r="B429" s="56"/>
      <c r="C429" s="57"/>
      <c r="D429" s="53">
        <v>4177</v>
      </c>
      <c r="E429" s="54" t="s">
        <v>124</v>
      </c>
      <c r="F429" s="228">
        <v>2721</v>
      </c>
      <c r="G429" s="228">
        <v>2716</v>
      </c>
      <c r="H429" s="39">
        <f t="shared" si="10"/>
        <v>99.8162440279309</v>
      </c>
    </row>
    <row r="430" spans="1:8" ht="15" customHeight="1">
      <c r="A430" s="45"/>
      <c r="B430" s="56"/>
      <c r="C430" s="57"/>
      <c r="D430" s="53">
        <v>4210</v>
      </c>
      <c r="E430" s="87" t="s">
        <v>20</v>
      </c>
      <c r="F430" s="228">
        <v>2000</v>
      </c>
      <c r="G430" s="228">
        <v>568.33</v>
      </c>
      <c r="H430" s="39">
        <f t="shared" si="10"/>
        <v>28.4165</v>
      </c>
    </row>
    <row r="431" spans="1:8" ht="15" customHeight="1">
      <c r="A431" s="45"/>
      <c r="B431" s="56"/>
      <c r="C431" s="57"/>
      <c r="D431" s="53">
        <v>4217</v>
      </c>
      <c r="E431" s="54" t="s">
        <v>184</v>
      </c>
      <c r="F431" s="228">
        <v>2109</v>
      </c>
      <c r="G431" s="228">
        <v>2108.94</v>
      </c>
      <c r="H431" s="39">
        <f t="shared" si="10"/>
        <v>99.99715504978664</v>
      </c>
    </row>
    <row r="432" spans="1:8" ht="15" customHeight="1">
      <c r="A432" s="45"/>
      <c r="B432" s="51"/>
      <c r="C432" s="52"/>
      <c r="D432" s="86">
        <v>4300</v>
      </c>
      <c r="E432" s="87" t="s">
        <v>4</v>
      </c>
      <c r="F432" s="55">
        <v>0</v>
      </c>
      <c r="G432" s="55">
        <v>0</v>
      </c>
      <c r="H432" s="39">
        <v>0</v>
      </c>
    </row>
    <row r="433" spans="1:8" ht="15" customHeight="1">
      <c r="A433" s="45"/>
      <c r="B433" s="51"/>
      <c r="C433" s="52"/>
      <c r="D433" s="86">
        <v>4307</v>
      </c>
      <c r="E433" s="87" t="s">
        <v>4</v>
      </c>
      <c r="F433" s="55">
        <v>19258</v>
      </c>
      <c r="G433" s="55">
        <v>18048.65</v>
      </c>
      <c r="H433" s="39">
        <f t="shared" si="10"/>
        <v>93.72027209471389</v>
      </c>
    </row>
    <row r="434" spans="1:8" ht="22.5">
      <c r="A434" s="45"/>
      <c r="B434" s="51"/>
      <c r="C434" s="52"/>
      <c r="D434" s="84">
        <v>4367</v>
      </c>
      <c r="E434" s="85" t="s">
        <v>146</v>
      </c>
      <c r="F434" s="55">
        <v>1190</v>
      </c>
      <c r="G434" s="55">
        <v>1190</v>
      </c>
      <c r="H434" s="39">
        <f>G434/F434*100</f>
        <v>100</v>
      </c>
    </row>
    <row r="435" spans="1:8" ht="15" customHeight="1">
      <c r="A435" s="200">
        <v>854</v>
      </c>
      <c r="B435" s="59"/>
      <c r="C435" s="59"/>
      <c r="D435" s="60"/>
      <c r="E435" s="61" t="s">
        <v>97</v>
      </c>
      <c r="F435" s="62">
        <f>F436+F438</f>
        <v>468913</v>
      </c>
      <c r="G435" s="62">
        <f>G436+G438</f>
        <v>444314.58</v>
      </c>
      <c r="H435" s="32">
        <f t="shared" si="10"/>
        <v>94.75416121967189</v>
      </c>
    </row>
    <row r="436" spans="1:8" ht="15" customHeight="1">
      <c r="A436" s="63"/>
      <c r="B436" s="64">
        <v>85410</v>
      </c>
      <c r="C436" s="47"/>
      <c r="D436" s="48"/>
      <c r="E436" s="49" t="s">
        <v>221</v>
      </c>
      <c r="F436" s="83">
        <f>F437</f>
        <v>11270</v>
      </c>
      <c r="G436" s="83">
        <f>G437</f>
        <v>11270</v>
      </c>
      <c r="H436" s="39">
        <f>G436/F436*100</f>
        <v>100</v>
      </c>
    </row>
    <row r="437" spans="1:8" ht="15" customHeight="1">
      <c r="A437" s="45"/>
      <c r="B437" s="56"/>
      <c r="C437" s="57"/>
      <c r="D437" s="53">
        <v>4330</v>
      </c>
      <c r="E437" s="67" t="s">
        <v>222</v>
      </c>
      <c r="F437" s="66">
        <v>11270</v>
      </c>
      <c r="G437" s="66">
        <v>11270</v>
      </c>
      <c r="H437" s="39">
        <f>G437/F437*100</f>
        <v>100</v>
      </c>
    </row>
    <row r="438" spans="1:8" ht="15" customHeight="1">
      <c r="A438" s="63"/>
      <c r="B438" s="64">
        <v>85415</v>
      </c>
      <c r="C438" s="47"/>
      <c r="D438" s="48"/>
      <c r="E438" s="49" t="s">
        <v>98</v>
      </c>
      <c r="F438" s="83">
        <f>F439+F440+F441+F442</f>
        <v>457643</v>
      </c>
      <c r="G438" s="83">
        <f>G439+G440+G441+G442</f>
        <v>433044.58</v>
      </c>
      <c r="H438" s="39">
        <f t="shared" si="10"/>
        <v>94.62497623693578</v>
      </c>
    </row>
    <row r="439" spans="1:8" ht="15" customHeight="1">
      <c r="A439" s="45"/>
      <c r="B439" s="56"/>
      <c r="C439" s="57"/>
      <c r="D439" s="53">
        <v>3240</v>
      </c>
      <c r="E439" s="67" t="s">
        <v>130</v>
      </c>
      <c r="F439" s="66">
        <v>380703</v>
      </c>
      <c r="G439" s="66">
        <v>373001.68</v>
      </c>
      <c r="H439" s="39">
        <f>G439/F439*100</f>
        <v>97.97707924550109</v>
      </c>
    </row>
    <row r="440" spans="1:8" ht="15" customHeight="1">
      <c r="A440" s="45"/>
      <c r="B440" s="56"/>
      <c r="C440" s="57"/>
      <c r="D440" s="53">
        <v>3248</v>
      </c>
      <c r="E440" s="67" t="s">
        <v>130</v>
      </c>
      <c r="F440" s="66">
        <v>10631</v>
      </c>
      <c r="G440" s="66">
        <v>10627.53</v>
      </c>
      <c r="H440" s="39">
        <f t="shared" si="10"/>
        <v>99.96735960869157</v>
      </c>
    </row>
    <row r="441" spans="1:8" ht="15" customHeight="1">
      <c r="A441" s="45"/>
      <c r="B441" s="56"/>
      <c r="C441" s="57"/>
      <c r="D441" s="53">
        <v>3249</v>
      </c>
      <c r="E441" s="67" t="s">
        <v>130</v>
      </c>
      <c r="F441" s="66">
        <v>5009</v>
      </c>
      <c r="G441" s="66">
        <v>5008.47</v>
      </c>
      <c r="H441" s="39">
        <f t="shared" si="10"/>
        <v>99.98941904571771</v>
      </c>
    </row>
    <row r="442" spans="1:8" ht="15" customHeight="1">
      <c r="A442" s="69"/>
      <c r="B442" s="90"/>
      <c r="C442" s="70"/>
      <c r="D442" s="226">
        <v>3260</v>
      </c>
      <c r="E442" s="67" t="s">
        <v>253</v>
      </c>
      <c r="F442" s="66">
        <f>SUM(F443:F451)</f>
        <v>61300</v>
      </c>
      <c r="G442" s="66">
        <f>SUM(G443:G451)</f>
        <v>44406.9</v>
      </c>
      <c r="H442" s="39">
        <f t="shared" si="10"/>
        <v>72.44192495921696</v>
      </c>
    </row>
    <row r="443" spans="1:8" ht="15" customHeight="1">
      <c r="A443" s="69"/>
      <c r="B443" s="90"/>
      <c r="C443" s="70"/>
      <c r="D443" s="226"/>
      <c r="E443" s="67" t="s">
        <v>24</v>
      </c>
      <c r="F443" s="66">
        <v>19000</v>
      </c>
      <c r="G443" s="66">
        <v>10990</v>
      </c>
      <c r="H443" s="39">
        <f t="shared" si="10"/>
        <v>57.8421052631579</v>
      </c>
    </row>
    <row r="444" spans="1:8" ht="15" customHeight="1">
      <c r="A444" s="69"/>
      <c r="B444" s="90"/>
      <c r="C444" s="70"/>
      <c r="D444" s="226"/>
      <c r="E444" s="67" t="s">
        <v>25</v>
      </c>
      <c r="F444" s="66">
        <v>20000</v>
      </c>
      <c r="G444" s="66">
        <v>17253.4</v>
      </c>
      <c r="H444" s="39">
        <f t="shared" si="10"/>
        <v>86.26700000000001</v>
      </c>
    </row>
    <row r="445" spans="1:8" ht="15" customHeight="1">
      <c r="A445" s="69"/>
      <c r="B445" s="90"/>
      <c r="C445" s="70"/>
      <c r="D445" s="226"/>
      <c r="E445" s="67" t="s">
        <v>26</v>
      </c>
      <c r="F445" s="66">
        <v>9100</v>
      </c>
      <c r="G445" s="66">
        <v>6991.5</v>
      </c>
      <c r="H445" s="39">
        <f t="shared" si="10"/>
        <v>76.82967032967034</v>
      </c>
    </row>
    <row r="446" spans="1:8" ht="15" customHeight="1">
      <c r="A446" s="69"/>
      <c r="B446" s="90"/>
      <c r="C446" s="70"/>
      <c r="D446" s="226"/>
      <c r="E446" s="67" t="s">
        <v>254</v>
      </c>
      <c r="F446" s="66">
        <v>1500</v>
      </c>
      <c r="G446" s="66">
        <v>1450</v>
      </c>
      <c r="H446" s="39">
        <f t="shared" si="10"/>
        <v>96.66666666666667</v>
      </c>
    </row>
    <row r="447" spans="1:8" ht="15" customHeight="1">
      <c r="A447" s="69"/>
      <c r="B447" s="90"/>
      <c r="C447" s="70"/>
      <c r="D447" s="226"/>
      <c r="E447" s="67" t="s">
        <v>255</v>
      </c>
      <c r="F447" s="66">
        <v>400</v>
      </c>
      <c r="G447" s="66">
        <v>280</v>
      </c>
      <c r="H447" s="39">
        <f t="shared" si="10"/>
        <v>70</v>
      </c>
    </row>
    <row r="448" spans="1:8" ht="15" customHeight="1">
      <c r="A448" s="69"/>
      <c r="B448" s="90"/>
      <c r="C448" s="70"/>
      <c r="D448" s="226"/>
      <c r="E448" s="67" t="s">
        <v>256</v>
      </c>
      <c r="F448" s="66">
        <v>400</v>
      </c>
      <c r="G448" s="66">
        <v>252</v>
      </c>
      <c r="H448" s="39">
        <f t="shared" si="10"/>
        <v>63</v>
      </c>
    </row>
    <row r="449" spans="1:8" ht="15" customHeight="1">
      <c r="A449" s="69"/>
      <c r="B449" s="90"/>
      <c r="C449" s="70"/>
      <c r="D449" s="226"/>
      <c r="E449" s="67" t="s">
        <v>257</v>
      </c>
      <c r="F449" s="66">
        <v>900</v>
      </c>
      <c r="G449" s="66">
        <v>560</v>
      </c>
      <c r="H449" s="39">
        <f t="shared" si="10"/>
        <v>62.22222222222222</v>
      </c>
    </row>
    <row r="450" spans="1:8" ht="15" customHeight="1">
      <c r="A450" s="69"/>
      <c r="B450" s="90"/>
      <c r="C450" s="70"/>
      <c r="D450" s="226"/>
      <c r="E450" s="67" t="s">
        <v>258</v>
      </c>
      <c r="F450" s="66">
        <v>5000</v>
      </c>
      <c r="G450" s="66">
        <v>4700</v>
      </c>
      <c r="H450" s="39">
        <f t="shared" si="10"/>
        <v>94</v>
      </c>
    </row>
    <row r="451" spans="1:8" ht="15" customHeight="1">
      <c r="A451" s="69"/>
      <c r="B451" s="90"/>
      <c r="C451" s="70"/>
      <c r="D451" s="226"/>
      <c r="E451" s="67" t="s">
        <v>259</v>
      </c>
      <c r="F451" s="66">
        <v>5000</v>
      </c>
      <c r="G451" s="66">
        <v>1930</v>
      </c>
      <c r="H451" s="39">
        <f t="shared" si="10"/>
        <v>38.6</v>
      </c>
    </row>
    <row r="452" spans="1:8" ht="15" customHeight="1">
      <c r="A452" s="200">
        <v>900</v>
      </c>
      <c r="B452" s="59"/>
      <c r="C452" s="59"/>
      <c r="D452" s="60"/>
      <c r="E452" s="61" t="s">
        <v>50</v>
      </c>
      <c r="F452" s="62">
        <f>SUM(F453+F463+F465+F472+F488+F491+F498)</f>
        <v>3688772</v>
      </c>
      <c r="G452" s="62">
        <f>SUM(G453+G463+G465+G472+G488+G491+G498)</f>
        <v>3494309.5100000002</v>
      </c>
      <c r="H452" s="32">
        <f t="shared" si="10"/>
        <v>94.72825943159404</v>
      </c>
    </row>
    <row r="453" spans="1:8" ht="15" customHeight="1">
      <c r="A453" s="63"/>
      <c r="B453" s="64">
        <v>90001</v>
      </c>
      <c r="C453" s="47"/>
      <c r="D453" s="48"/>
      <c r="E453" s="49" t="s">
        <v>51</v>
      </c>
      <c r="F453" s="83">
        <f>F454+F458</f>
        <v>1972719</v>
      </c>
      <c r="G453" s="83">
        <f>G454+G458</f>
        <v>1877076.36</v>
      </c>
      <c r="H453" s="39">
        <f t="shared" si="10"/>
        <v>95.15173524460403</v>
      </c>
    </row>
    <row r="454" spans="1:8" ht="15" customHeight="1">
      <c r="A454" s="45"/>
      <c r="B454" s="56"/>
      <c r="C454" s="57"/>
      <c r="D454" s="53">
        <v>4300</v>
      </c>
      <c r="E454" s="54" t="s">
        <v>4</v>
      </c>
      <c r="F454" s="66">
        <f>F456+F457</f>
        <v>1824507</v>
      </c>
      <c r="G454" s="66">
        <f>G456+G457</f>
        <v>1731075.8800000001</v>
      </c>
      <c r="H454" s="39">
        <f t="shared" si="10"/>
        <v>94.87910323172233</v>
      </c>
    </row>
    <row r="455" spans="1:8" ht="15" customHeight="1">
      <c r="A455" s="45"/>
      <c r="B455" s="56"/>
      <c r="C455" s="90"/>
      <c r="D455" s="91"/>
      <c r="E455" s="92" t="s">
        <v>5</v>
      </c>
      <c r="F455" s="45"/>
      <c r="G455" s="45"/>
      <c r="H455" s="39"/>
    </row>
    <row r="456" spans="1:8" ht="15" customHeight="1">
      <c r="A456" s="45"/>
      <c r="B456" s="56"/>
      <c r="C456" s="214"/>
      <c r="D456" s="215"/>
      <c r="E456" s="87" t="s">
        <v>83</v>
      </c>
      <c r="F456" s="110">
        <v>1800000</v>
      </c>
      <c r="G456" s="110">
        <v>1706571.37</v>
      </c>
      <c r="H456" s="39">
        <f t="shared" si="10"/>
        <v>94.80952055555557</v>
      </c>
    </row>
    <row r="457" spans="1:8" ht="15" customHeight="1">
      <c r="A457" s="45"/>
      <c r="B457" s="56"/>
      <c r="C457" s="74"/>
      <c r="D457" s="241"/>
      <c r="E457" s="72" t="s">
        <v>233</v>
      </c>
      <c r="F457" s="73">
        <v>24507</v>
      </c>
      <c r="G457" s="73">
        <v>24504.51</v>
      </c>
      <c r="H457" s="39">
        <f t="shared" si="10"/>
        <v>99.98983963765454</v>
      </c>
    </row>
    <row r="458" spans="1:8" ht="15" customHeight="1">
      <c r="A458" s="45"/>
      <c r="B458" s="56"/>
      <c r="C458" s="57"/>
      <c r="D458" s="238">
        <v>6050</v>
      </c>
      <c r="E458" s="72" t="s">
        <v>125</v>
      </c>
      <c r="F458" s="73">
        <f>F459+F460+F461+F462</f>
        <v>148212</v>
      </c>
      <c r="G458" s="73">
        <f>G459+G460+G461+G462</f>
        <v>146000.48</v>
      </c>
      <c r="H458" s="39">
        <f t="shared" si="10"/>
        <v>98.5078671092759</v>
      </c>
    </row>
    <row r="459" spans="1:8" ht="15" customHeight="1">
      <c r="A459" s="45"/>
      <c r="B459" s="51"/>
      <c r="C459" s="51"/>
      <c r="D459" s="93"/>
      <c r="E459" s="72" t="s">
        <v>191</v>
      </c>
      <c r="F459" s="73">
        <v>30000</v>
      </c>
      <c r="G459" s="73">
        <v>28405.08</v>
      </c>
      <c r="H459" s="39">
        <f t="shared" si="10"/>
        <v>94.6836</v>
      </c>
    </row>
    <row r="460" spans="1:8" ht="15" customHeight="1">
      <c r="A460" s="45"/>
      <c r="B460" s="51"/>
      <c r="C460" s="51"/>
      <c r="D460" s="93"/>
      <c r="E460" s="72" t="s">
        <v>192</v>
      </c>
      <c r="F460" s="73">
        <v>15000</v>
      </c>
      <c r="G460" s="73">
        <v>14420</v>
      </c>
      <c r="H460" s="39">
        <f t="shared" si="10"/>
        <v>96.13333333333334</v>
      </c>
    </row>
    <row r="461" spans="1:8" ht="15" customHeight="1">
      <c r="A461" s="45"/>
      <c r="B461" s="51"/>
      <c r="C461" s="51"/>
      <c r="D461" s="93"/>
      <c r="E461" s="72" t="s">
        <v>202</v>
      </c>
      <c r="F461" s="73">
        <v>99552</v>
      </c>
      <c r="G461" s="73">
        <v>99552</v>
      </c>
      <c r="H461" s="39">
        <f t="shared" si="10"/>
        <v>100</v>
      </c>
    </row>
    <row r="462" spans="1:8" ht="15" customHeight="1">
      <c r="A462" s="45"/>
      <c r="B462" s="51"/>
      <c r="C462" s="51"/>
      <c r="D462" s="93"/>
      <c r="E462" s="72" t="s">
        <v>261</v>
      </c>
      <c r="F462" s="73">
        <v>3660</v>
      </c>
      <c r="G462" s="73">
        <v>3623.4</v>
      </c>
      <c r="H462" s="39">
        <f t="shared" si="10"/>
        <v>99</v>
      </c>
    </row>
    <row r="463" spans="1:8" ht="15" customHeight="1">
      <c r="A463" s="45"/>
      <c r="B463" s="64">
        <v>90002</v>
      </c>
      <c r="C463" s="47"/>
      <c r="D463" s="48"/>
      <c r="E463" s="49" t="s">
        <v>270</v>
      </c>
      <c r="F463" s="50">
        <f>F464</f>
        <v>10200</v>
      </c>
      <c r="G463" s="50">
        <f>G464</f>
        <v>10126</v>
      </c>
      <c r="H463" s="39">
        <f>G463/F463*100</f>
        <v>99.27450980392157</v>
      </c>
    </row>
    <row r="464" spans="1:8" ht="15" customHeight="1">
      <c r="A464" s="45"/>
      <c r="B464" s="56"/>
      <c r="C464" s="17"/>
      <c r="D464" s="65">
        <v>4210</v>
      </c>
      <c r="E464" s="54" t="s">
        <v>20</v>
      </c>
      <c r="F464" s="228">
        <v>10200</v>
      </c>
      <c r="G464" s="228">
        <v>10126</v>
      </c>
      <c r="H464" s="39">
        <f>G464/F464*100</f>
        <v>99.27450980392157</v>
      </c>
    </row>
    <row r="465" spans="1:8" ht="15" customHeight="1">
      <c r="A465" s="45"/>
      <c r="B465" s="64">
        <v>90003</v>
      </c>
      <c r="C465" s="47"/>
      <c r="D465" s="48"/>
      <c r="E465" s="49" t="s">
        <v>52</v>
      </c>
      <c r="F465" s="50">
        <f>F466+F467</f>
        <v>366278</v>
      </c>
      <c r="G465" s="50">
        <f>G466+G467</f>
        <v>362426.52999999997</v>
      </c>
      <c r="H465" s="39">
        <f t="shared" si="10"/>
        <v>98.94848448446261</v>
      </c>
    </row>
    <row r="466" spans="1:8" ht="15" customHeight="1">
      <c r="A466" s="45"/>
      <c r="B466" s="56"/>
      <c r="C466" s="17"/>
      <c r="D466" s="65">
        <v>4210</v>
      </c>
      <c r="E466" s="54" t="s">
        <v>20</v>
      </c>
      <c r="F466" s="228">
        <v>19000</v>
      </c>
      <c r="G466" s="228">
        <v>15155.31</v>
      </c>
      <c r="H466" s="39">
        <f t="shared" si="10"/>
        <v>79.7647894736842</v>
      </c>
    </row>
    <row r="467" spans="1:8" ht="15" customHeight="1">
      <c r="A467" s="45"/>
      <c r="B467" s="56"/>
      <c r="C467" s="57"/>
      <c r="D467" s="53">
        <v>4300</v>
      </c>
      <c r="E467" s="54" t="s">
        <v>4</v>
      </c>
      <c r="F467" s="66">
        <f>F469+F470+F471</f>
        <v>347278</v>
      </c>
      <c r="G467" s="66">
        <f>G469+G470+G471</f>
        <v>347271.22</v>
      </c>
      <c r="H467" s="39">
        <f t="shared" si="10"/>
        <v>99.9980476736217</v>
      </c>
    </row>
    <row r="468" spans="1:8" ht="15" customHeight="1">
      <c r="A468" s="45"/>
      <c r="B468" s="56"/>
      <c r="C468" s="90"/>
      <c r="D468" s="91"/>
      <c r="E468" s="92" t="s">
        <v>5</v>
      </c>
      <c r="F468" s="45"/>
      <c r="G468" s="45"/>
      <c r="H468" s="39"/>
    </row>
    <row r="469" spans="1:8" ht="15" customHeight="1">
      <c r="A469" s="45"/>
      <c r="B469" s="56"/>
      <c r="C469" s="56"/>
      <c r="D469" s="93"/>
      <c r="E469" s="87" t="s">
        <v>53</v>
      </c>
      <c r="F469" s="110">
        <v>192100</v>
      </c>
      <c r="G469" s="110">
        <v>192093.6</v>
      </c>
      <c r="H469" s="39">
        <f t="shared" si="10"/>
        <v>99.99666840187402</v>
      </c>
    </row>
    <row r="470" spans="1:8" ht="15" customHeight="1">
      <c r="A470" s="45"/>
      <c r="B470" s="56"/>
      <c r="C470" s="56"/>
      <c r="D470" s="93"/>
      <c r="E470" s="87" t="s">
        <v>54</v>
      </c>
      <c r="F470" s="110">
        <v>119400</v>
      </c>
      <c r="G470" s="110">
        <v>119400</v>
      </c>
      <c r="H470" s="39">
        <f t="shared" si="10"/>
        <v>100</v>
      </c>
    </row>
    <row r="471" spans="1:8" ht="15" customHeight="1">
      <c r="A471" s="45"/>
      <c r="B471" s="56"/>
      <c r="C471" s="56"/>
      <c r="D471" s="93"/>
      <c r="E471" s="87" t="s">
        <v>58</v>
      </c>
      <c r="F471" s="94">
        <v>35778</v>
      </c>
      <c r="G471" s="94">
        <v>35777.62</v>
      </c>
      <c r="H471" s="39">
        <f t="shared" si="10"/>
        <v>99.99893789479569</v>
      </c>
    </row>
    <row r="472" spans="1:8" ht="15" customHeight="1">
      <c r="A472" s="45"/>
      <c r="B472" s="64">
        <v>90004</v>
      </c>
      <c r="C472" s="47"/>
      <c r="D472" s="48"/>
      <c r="E472" s="49" t="s">
        <v>55</v>
      </c>
      <c r="F472" s="50">
        <f>F473+F474+F475+F476+F477+F478+F479+F482+F486</f>
        <v>423918</v>
      </c>
      <c r="G472" s="50">
        <f>G473+G474+G475+G476+G477+G478+G479+G482+G486</f>
        <v>370165.41</v>
      </c>
      <c r="H472" s="39">
        <f t="shared" si="10"/>
        <v>87.32005010402955</v>
      </c>
    </row>
    <row r="473" spans="1:8" ht="15" customHeight="1">
      <c r="A473" s="45"/>
      <c r="B473" s="56"/>
      <c r="C473" s="212"/>
      <c r="D473" s="213">
        <v>3020</v>
      </c>
      <c r="E473" s="54" t="s">
        <v>161</v>
      </c>
      <c r="F473" s="228">
        <v>8300</v>
      </c>
      <c r="G473" s="228">
        <v>8034.36</v>
      </c>
      <c r="H473" s="39">
        <f t="shared" si="10"/>
        <v>96.79951807228915</v>
      </c>
    </row>
    <row r="474" spans="1:8" ht="15" customHeight="1">
      <c r="A474" s="45"/>
      <c r="B474" s="90"/>
      <c r="C474" s="17"/>
      <c r="D474" s="65">
        <v>4010</v>
      </c>
      <c r="E474" s="54" t="s">
        <v>37</v>
      </c>
      <c r="F474" s="66">
        <v>29648</v>
      </c>
      <c r="G474" s="66">
        <v>29648</v>
      </c>
      <c r="H474" s="39">
        <f t="shared" si="10"/>
        <v>100</v>
      </c>
    </row>
    <row r="475" spans="1:8" ht="15" customHeight="1">
      <c r="A475" s="45"/>
      <c r="B475" s="90"/>
      <c r="C475" s="17"/>
      <c r="D475" s="65">
        <v>4040</v>
      </c>
      <c r="E475" s="54" t="s">
        <v>38</v>
      </c>
      <c r="F475" s="66">
        <v>16050</v>
      </c>
      <c r="G475" s="66">
        <v>16015.28</v>
      </c>
      <c r="H475" s="39">
        <f t="shared" si="10"/>
        <v>99.78367601246106</v>
      </c>
    </row>
    <row r="476" spans="1:8" ht="15" customHeight="1">
      <c r="A476" s="45"/>
      <c r="B476" s="56"/>
      <c r="C476" s="17"/>
      <c r="D476" s="65">
        <v>4110</v>
      </c>
      <c r="E476" s="54" t="s">
        <v>39</v>
      </c>
      <c r="F476" s="39">
        <v>7771</v>
      </c>
      <c r="G476" s="39">
        <v>7771</v>
      </c>
      <c r="H476" s="39">
        <f t="shared" si="10"/>
        <v>100</v>
      </c>
    </row>
    <row r="477" spans="1:8" ht="15" customHeight="1">
      <c r="A477" s="45"/>
      <c r="B477" s="56"/>
      <c r="C477" s="17"/>
      <c r="D477" s="65">
        <v>4120</v>
      </c>
      <c r="E477" s="54" t="s">
        <v>40</v>
      </c>
      <c r="F477" s="228">
        <v>6869</v>
      </c>
      <c r="G477" s="228">
        <v>6869</v>
      </c>
      <c r="H477" s="39">
        <f t="shared" si="10"/>
        <v>100</v>
      </c>
    </row>
    <row r="478" spans="1:8" ht="15" customHeight="1">
      <c r="A478" s="45"/>
      <c r="B478" s="56"/>
      <c r="C478" s="70"/>
      <c r="D478" s="226">
        <v>4170</v>
      </c>
      <c r="E478" s="54" t="s">
        <v>124</v>
      </c>
      <c r="F478" s="228">
        <v>6000</v>
      </c>
      <c r="G478" s="228">
        <v>5971.26</v>
      </c>
      <c r="H478" s="39">
        <f t="shared" si="10"/>
        <v>99.521</v>
      </c>
    </row>
    <row r="479" spans="1:8" ht="15" customHeight="1">
      <c r="A479" s="45"/>
      <c r="B479" s="56"/>
      <c r="C479" s="57"/>
      <c r="D479" s="53">
        <v>4210</v>
      </c>
      <c r="E479" s="54" t="s">
        <v>20</v>
      </c>
      <c r="F479" s="228">
        <f>F481</f>
        <v>20820</v>
      </c>
      <c r="G479" s="228">
        <f>G481</f>
        <v>20819.27</v>
      </c>
      <c r="H479" s="39">
        <f t="shared" si="10"/>
        <v>99.99649375600384</v>
      </c>
    </row>
    <row r="480" spans="1:8" ht="15" customHeight="1">
      <c r="A480" s="45"/>
      <c r="B480" s="56"/>
      <c r="C480" s="90"/>
      <c r="D480" s="91"/>
      <c r="E480" s="92" t="s">
        <v>5</v>
      </c>
      <c r="F480" s="45"/>
      <c r="G480" s="45"/>
      <c r="H480" s="39"/>
    </row>
    <row r="481" spans="1:8" ht="15" customHeight="1">
      <c r="A481" s="45"/>
      <c r="B481" s="56"/>
      <c r="C481" s="56"/>
      <c r="D481" s="93"/>
      <c r="E481" s="87" t="s">
        <v>84</v>
      </c>
      <c r="F481" s="55">
        <v>20820</v>
      </c>
      <c r="G481" s="55">
        <v>20819.27</v>
      </c>
      <c r="H481" s="39">
        <f t="shared" si="10"/>
        <v>99.99649375600384</v>
      </c>
    </row>
    <row r="482" spans="1:8" ht="15" customHeight="1">
      <c r="A482" s="45"/>
      <c r="B482" s="56"/>
      <c r="C482" s="57"/>
      <c r="D482" s="53">
        <v>4300</v>
      </c>
      <c r="E482" s="54" t="s">
        <v>4</v>
      </c>
      <c r="F482" s="66">
        <f>F484+F485</f>
        <v>278460</v>
      </c>
      <c r="G482" s="66">
        <f>G484+G485</f>
        <v>275037.24</v>
      </c>
      <c r="H482" s="39">
        <f t="shared" si="10"/>
        <v>98.7708252531782</v>
      </c>
    </row>
    <row r="483" spans="1:8" ht="15" customHeight="1">
      <c r="A483" s="45"/>
      <c r="B483" s="56"/>
      <c r="C483" s="90"/>
      <c r="D483" s="91"/>
      <c r="E483" s="92" t="s">
        <v>5</v>
      </c>
      <c r="F483" s="45"/>
      <c r="G483" s="45"/>
      <c r="H483" s="39"/>
    </row>
    <row r="484" spans="1:8" ht="15" customHeight="1">
      <c r="A484" s="45"/>
      <c r="B484" s="56"/>
      <c r="C484" s="56"/>
      <c r="D484" s="93"/>
      <c r="E484" s="87" t="s">
        <v>53</v>
      </c>
      <c r="F484" s="110">
        <v>246290</v>
      </c>
      <c r="G484" s="110">
        <v>245421.4</v>
      </c>
      <c r="H484" s="39">
        <f t="shared" si="10"/>
        <v>99.64732632262779</v>
      </c>
    </row>
    <row r="485" spans="1:8" ht="15" customHeight="1">
      <c r="A485" s="45"/>
      <c r="B485" s="56"/>
      <c r="C485" s="214"/>
      <c r="D485" s="215"/>
      <c r="E485" s="87" t="s">
        <v>9</v>
      </c>
      <c r="F485" s="94">
        <v>32170</v>
      </c>
      <c r="G485" s="94">
        <v>29615.84</v>
      </c>
      <c r="H485" s="39">
        <f t="shared" si="10"/>
        <v>92.06042897109108</v>
      </c>
    </row>
    <row r="486" spans="1:8" ht="15" customHeight="1">
      <c r="A486" s="45"/>
      <c r="B486" s="56"/>
      <c r="C486" s="57"/>
      <c r="D486" s="238">
        <v>6050</v>
      </c>
      <c r="E486" s="72" t="s">
        <v>125</v>
      </c>
      <c r="F486" s="73">
        <f>F487</f>
        <v>50000</v>
      </c>
      <c r="G486" s="73">
        <f>G487</f>
        <v>0</v>
      </c>
      <c r="H486" s="39">
        <f>G486/F486*100</f>
        <v>0</v>
      </c>
    </row>
    <row r="487" spans="1:8" ht="15" customHeight="1">
      <c r="A487" s="45"/>
      <c r="B487" s="51"/>
      <c r="C487" s="51"/>
      <c r="D487" s="93"/>
      <c r="E487" s="72" t="s">
        <v>203</v>
      </c>
      <c r="F487" s="73">
        <v>50000</v>
      </c>
      <c r="G487" s="73">
        <v>0</v>
      </c>
      <c r="H487" s="39">
        <f>G487/F487*100</f>
        <v>0</v>
      </c>
    </row>
    <row r="488" spans="1:8" ht="15" customHeight="1">
      <c r="A488" s="45"/>
      <c r="B488" s="64">
        <v>90006</v>
      </c>
      <c r="C488" s="47"/>
      <c r="D488" s="48"/>
      <c r="E488" s="49" t="s">
        <v>204</v>
      </c>
      <c r="F488" s="50">
        <f>F489</f>
        <v>0</v>
      </c>
      <c r="G488" s="50">
        <f>G489</f>
        <v>0</v>
      </c>
      <c r="H488" s="39">
        <v>0</v>
      </c>
    </row>
    <row r="489" spans="1:8" ht="15" customHeight="1">
      <c r="A489" s="45"/>
      <c r="B489" s="56"/>
      <c r="C489" s="57"/>
      <c r="D489" s="53">
        <v>6050</v>
      </c>
      <c r="E489" s="72" t="s">
        <v>125</v>
      </c>
      <c r="F489" s="228">
        <f>F490</f>
        <v>0</v>
      </c>
      <c r="G489" s="228">
        <f>G490</f>
        <v>0</v>
      </c>
      <c r="H489" s="39">
        <v>0</v>
      </c>
    </row>
    <row r="490" spans="1:8" ht="22.5">
      <c r="A490" s="45"/>
      <c r="B490" s="56"/>
      <c r="C490" s="57"/>
      <c r="D490" s="230"/>
      <c r="E490" s="85" t="s">
        <v>205</v>
      </c>
      <c r="F490" s="55">
        <v>0</v>
      </c>
      <c r="G490" s="55">
        <v>0</v>
      </c>
      <c r="H490" s="39">
        <v>0</v>
      </c>
    </row>
    <row r="491" spans="1:8" ht="15" customHeight="1">
      <c r="A491" s="45"/>
      <c r="B491" s="64">
        <v>90015</v>
      </c>
      <c r="C491" s="47"/>
      <c r="D491" s="48"/>
      <c r="E491" s="49" t="s">
        <v>56</v>
      </c>
      <c r="F491" s="50">
        <f>F492+F493+F494</f>
        <v>726957</v>
      </c>
      <c r="G491" s="50">
        <f>G492+G493+G494</f>
        <v>693454.23</v>
      </c>
      <c r="H491" s="39">
        <f t="shared" si="10"/>
        <v>95.39136840280787</v>
      </c>
    </row>
    <row r="492" spans="1:8" ht="15" customHeight="1">
      <c r="A492" s="45"/>
      <c r="B492" s="56"/>
      <c r="C492" s="57"/>
      <c r="D492" s="53">
        <v>4210</v>
      </c>
      <c r="E492" s="54" t="s">
        <v>20</v>
      </c>
      <c r="F492" s="228">
        <v>22285</v>
      </c>
      <c r="G492" s="228">
        <v>22284.59</v>
      </c>
      <c r="H492" s="39">
        <f t="shared" si="10"/>
        <v>99.99816019744223</v>
      </c>
    </row>
    <row r="493" spans="1:8" ht="15" customHeight="1">
      <c r="A493" s="45"/>
      <c r="B493" s="56"/>
      <c r="C493" s="57"/>
      <c r="D493" s="230">
        <v>4260</v>
      </c>
      <c r="E493" s="87" t="s">
        <v>61</v>
      </c>
      <c r="F493" s="55">
        <v>494715</v>
      </c>
      <c r="G493" s="55">
        <v>481796.83</v>
      </c>
      <c r="H493" s="39">
        <f t="shared" si="10"/>
        <v>97.38876524867854</v>
      </c>
    </row>
    <row r="494" spans="1:8" ht="15" customHeight="1">
      <c r="A494" s="45"/>
      <c r="B494" s="56"/>
      <c r="C494" s="57"/>
      <c r="D494" s="53">
        <v>4300</v>
      </c>
      <c r="E494" s="54" t="s">
        <v>4</v>
      </c>
      <c r="F494" s="66">
        <f>F496+F497</f>
        <v>209957</v>
      </c>
      <c r="G494" s="66">
        <f>G496+G497</f>
        <v>189372.81</v>
      </c>
      <c r="H494" s="39">
        <f aca="true" t="shared" si="11" ref="H494:H566">G494/F494*100</f>
        <v>90.19599727563264</v>
      </c>
    </row>
    <row r="495" spans="1:8" ht="15" customHeight="1">
      <c r="A495" s="45"/>
      <c r="B495" s="56"/>
      <c r="C495" s="90"/>
      <c r="D495" s="91"/>
      <c r="E495" s="92" t="s">
        <v>5</v>
      </c>
      <c r="F495" s="45"/>
      <c r="G495" s="45"/>
      <c r="H495" s="39"/>
    </row>
    <row r="496" spans="1:8" ht="15" customHeight="1">
      <c r="A496" s="45"/>
      <c r="B496" s="56"/>
      <c r="C496" s="56"/>
      <c r="D496" s="93"/>
      <c r="E496" s="87" t="s">
        <v>57</v>
      </c>
      <c r="F496" s="94">
        <v>165600</v>
      </c>
      <c r="G496" s="94">
        <v>165599.88</v>
      </c>
      <c r="H496" s="39">
        <f t="shared" si="11"/>
        <v>99.9999275362319</v>
      </c>
    </row>
    <row r="497" spans="1:8" ht="15" customHeight="1">
      <c r="A497" s="45"/>
      <c r="B497" s="56"/>
      <c r="C497" s="95"/>
      <c r="D497" s="22"/>
      <c r="E497" s="87" t="s">
        <v>9</v>
      </c>
      <c r="F497" s="94">
        <v>44357</v>
      </c>
      <c r="G497" s="94">
        <v>23772.93</v>
      </c>
      <c r="H497" s="39">
        <f t="shared" si="11"/>
        <v>53.59453975697184</v>
      </c>
    </row>
    <row r="498" spans="1:8" ht="15" customHeight="1">
      <c r="A498" s="45"/>
      <c r="B498" s="64">
        <v>90095</v>
      </c>
      <c r="C498" s="47"/>
      <c r="D498" s="48"/>
      <c r="E498" s="49" t="s">
        <v>19</v>
      </c>
      <c r="F498" s="115">
        <f>F499+F500+F502+F507</f>
        <v>188700</v>
      </c>
      <c r="G498" s="115">
        <f>G499+G500+G502+G507</f>
        <v>181060.97999999998</v>
      </c>
      <c r="H498" s="39">
        <f t="shared" si="11"/>
        <v>95.95176470588235</v>
      </c>
    </row>
    <row r="499" spans="1:8" ht="15" customHeight="1">
      <c r="A499" s="45"/>
      <c r="B499" s="56"/>
      <c r="C499" s="57"/>
      <c r="D499" s="53">
        <v>4210</v>
      </c>
      <c r="E499" s="54" t="s">
        <v>20</v>
      </c>
      <c r="F499" s="228">
        <v>15500</v>
      </c>
      <c r="G499" s="228">
        <v>14938.21</v>
      </c>
      <c r="H499" s="39">
        <f t="shared" si="11"/>
        <v>96.37554838709677</v>
      </c>
    </row>
    <row r="500" spans="1:8" ht="15" customHeight="1">
      <c r="A500" s="45"/>
      <c r="B500" s="56"/>
      <c r="C500" s="57"/>
      <c r="D500" s="53">
        <v>4270</v>
      </c>
      <c r="E500" s="54" t="s">
        <v>8</v>
      </c>
      <c r="F500" s="228">
        <f>SUM(F501)</f>
        <v>30000</v>
      </c>
      <c r="G500" s="228">
        <f>SUM(G501)</f>
        <v>29999.99</v>
      </c>
      <c r="H500" s="39">
        <f t="shared" si="11"/>
        <v>99.99996666666668</v>
      </c>
    </row>
    <row r="501" spans="1:8" ht="15" customHeight="1">
      <c r="A501" s="45"/>
      <c r="B501" s="56"/>
      <c r="C501" s="57"/>
      <c r="D501" s="53"/>
      <c r="E501" s="54" t="s">
        <v>232</v>
      </c>
      <c r="F501" s="228">
        <v>30000</v>
      </c>
      <c r="G501" s="228">
        <v>29999.99</v>
      </c>
      <c r="H501" s="39">
        <f t="shared" si="11"/>
        <v>99.99996666666668</v>
      </c>
    </row>
    <row r="502" spans="1:8" ht="15" customHeight="1">
      <c r="A502" s="45"/>
      <c r="B502" s="56"/>
      <c r="C502" s="57"/>
      <c r="D502" s="53">
        <v>4300</v>
      </c>
      <c r="E502" s="54" t="s">
        <v>4</v>
      </c>
      <c r="F502" s="228">
        <f>F504+F505+F506</f>
        <v>143200</v>
      </c>
      <c r="G502" s="228">
        <f>G504+G505+G506</f>
        <v>136122.78</v>
      </c>
      <c r="H502" s="39">
        <f t="shared" si="11"/>
        <v>95.05780726256982</v>
      </c>
    </row>
    <row r="503" spans="1:8" ht="15" customHeight="1">
      <c r="A503" s="45"/>
      <c r="B503" s="56"/>
      <c r="C503" s="90"/>
      <c r="D503" s="91"/>
      <c r="E503" s="92" t="s">
        <v>5</v>
      </c>
      <c r="F503" s="45"/>
      <c r="G503" s="45"/>
      <c r="H503" s="39"/>
    </row>
    <row r="504" spans="1:8" ht="15" customHeight="1">
      <c r="A504" s="45"/>
      <c r="B504" s="56"/>
      <c r="C504" s="214"/>
      <c r="D504" s="215"/>
      <c r="E504" s="87" t="s">
        <v>91</v>
      </c>
      <c r="F504" s="55">
        <v>117000</v>
      </c>
      <c r="G504" s="55">
        <v>115400.96</v>
      </c>
      <c r="H504" s="39">
        <f t="shared" si="11"/>
        <v>98.63329914529915</v>
      </c>
    </row>
    <row r="505" spans="1:8" ht="15" customHeight="1">
      <c r="A505" s="45"/>
      <c r="B505" s="56"/>
      <c r="C505" s="74"/>
      <c r="D505" s="205"/>
      <c r="E505" s="87" t="s">
        <v>89</v>
      </c>
      <c r="F505" s="55">
        <v>7700</v>
      </c>
      <c r="G505" s="55">
        <v>6431.6</v>
      </c>
      <c r="H505" s="39">
        <f t="shared" si="11"/>
        <v>83.52727272727273</v>
      </c>
    </row>
    <row r="506" spans="1:8" ht="15" customHeight="1">
      <c r="A506" s="191"/>
      <c r="B506" s="90"/>
      <c r="C506" s="108"/>
      <c r="D506" s="120"/>
      <c r="E506" s="72" t="s">
        <v>90</v>
      </c>
      <c r="F506" s="89">
        <v>18500</v>
      </c>
      <c r="G506" s="89">
        <v>14290.22</v>
      </c>
      <c r="H506" s="39">
        <f t="shared" si="11"/>
        <v>77.24443243243243</v>
      </c>
    </row>
    <row r="507" spans="1:8" ht="15" customHeight="1">
      <c r="A507" s="45"/>
      <c r="B507" s="56"/>
      <c r="C507" s="57"/>
      <c r="D507" s="238">
        <v>6050</v>
      </c>
      <c r="E507" s="72" t="s">
        <v>125</v>
      </c>
      <c r="F507" s="73">
        <f>F508</f>
        <v>0</v>
      </c>
      <c r="G507" s="73">
        <f>G508</f>
        <v>0</v>
      </c>
      <c r="H507" s="39">
        <v>0</v>
      </c>
    </row>
    <row r="508" spans="1:8" ht="15" customHeight="1">
      <c r="A508" s="45"/>
      <c r="B508" s="51"/>
      <c r="C508" s="51"/>
      <c r="D508" s="93"/>
      <c r="E508" s="72" t="s">
        <v>206</v>
      </c>
      <c r="F508" s="73">
        <v>0</v>
      </c>
      <c r="G508" s="73">
        <v>0</v>
      </c>
      <c r="H508" s="39">
        <v>0</v>
      </c>
    </row>
    <row r="509" spans="1:8" ht="15" customHeight="1">
      <c r="A509" s="200">
        <v>921</v>
      </c>
      <c r="B509" s="59"/>
      <c r="C509" s="59"/>
      <c r="D509" s="60"/>
      <c r="E509" s="61" t="s">
        <v>59</v>
      </c>
      <c r="F509" s="62">
        <f>SUM(F510+F531+F533+F535)</f>
        <v>1204003</v>
      </c>
      <c r="G509" s="62">
        <f>SUM(G510+G531+G533+G535)</f>
        <v>1198362.3399999999</v>
      </c>
      <c r="H509" s="32">
        <f t="shared" si="11"/>
        <v>99.5315078118576</v>
      </c>
    </row>
    <row r="510" spans="1:8" ht="15" customHeight="1">
      <c r="A510" s="191"/>
      <c r="B510" s="64">
        <v>92105</v>
      </c>
      <c r="C510" s="47"/>
      <c r="D510" s="48"/>
      <c r="E510" s="49" t="s">
        <v>81</v>
      </c>
      <c r="F510" s="115">
        <f>F511+F513+F514+F515+F516+F517+F520+F521+F522+F523+F526+F527+F528+F529+F530</f>
        <v>148297</v>
      </c>
      <c r="G510" s="115">
        <f>G511+G513+G514+G515+G516+G517+G520+G521+G522+G523+G526+G527+G528+G529+G530</f>
        <v>142656.34</v>
      </c>
      <c r="H510" s="39">
        <f t="shared" si="11"/>
        <v>96.19637619102207</v>
      </c>
    </row>
    <row r="511" spans="1:8" ht="33" customHeight="1">
      <c r="A511" s="45"/>
      <c r="B511" s="51"/>
      <c r="C511" s="254"/>
      <c r="D511" s="255">
        <v>2820</v>
      </c>
      <c r="E511" s="67" t="s">
        <v>168</v>
      </c>
      <c r="F511" s="89">
        <f>F512</f>
        <v>10000</v>
      </c>
      <c r="G511" s="89">
        <f>G512</f>
        <v>10000</v>
      </c>
      <c r="H511" s="39">
        <f t="shared" si="11"/>
        <v>100</v>
      </c>
    </row>
    <row r="512" spans="1:8" ht="22.5">
      <c r="A512" s="45"/>
      <c r="B512" s="51"/>
      <c r="C512" s="254"/>
      <c r="D512" s="255"/>
      <c r="E512" s="67" t="s">
        <v>114</v>
      </c>
      <c r="F512" s="89">
        <v>10000</v>
      </c>
      <c r="G512" s="89">
        <v>10000</v>
      </c>
      <c r="H512" s="39">
        <f t="shared" si="11"/>
        <v>100</v>
      </c>
    </row>
    <row r="513" spans="1:8" ht="14.25">
      <c r="A513" s="45"/>
      <c r="B513" s="51"/>
      <c r="C513" s="70"/>
      <c r="D513" s="226">
        <v>4117</v>
      </c>
      <c r="E513" s="67" t="s">
        <v>78</v>
      </c>
      <c r="F513" s="89">
        <v>649</v>
      </c>
      <c r="G513" s="89">
        <v>646.98</v>
      </c>
      <c r="H513" s="39">
        <f t="shared" si="11"/>
        <v>99.68875192604007</v>
      </c>
    </row>
    <row r="514" spans="1:8" ht="14.25">
      <c r="A514" s="45"/>
      <c r="B514" s="51"/>
      <c r="C514" s="70"/>
      <c r="D514" s="226">
        <v>4127</v>
      </c>
      <c r="E514" s="54" t="s">
        <v>40</v>
      </c>
      <c r="F514" s="89">
        <v>80</v>
      </c>
      <c r="G514" s="89">
        <v>79.04</v>
      </c>
      <c r="H514" s="39">
        <f t="shared" si="11"/>
        <v>98.80000000000001</v>
      </c>
    </row>
    <row r="515" spans="1:8" ht="15" customHeight="1">
      <c r="A515" s="45"/>
      <c r="B515" s="56"/>
      <c r="C515" s="70"/>
      <c r="D515" s="226">
        <v>4170</v>
      </c>
      <c r="E515" s="54" t="s">
        <v>124</v>
      </c>
      <c r="F515" s="228">
        <v>12390</v>
      </c>
      <c r="G515" s="228">
        <v>12030</v>
      </c>
      <c r="H515" s="39">
        <f t="shared" si="11"/>
        <v>97.09443099273608</v>
      </c>
    </row>
    <row r="516" spans="1:8" ht="15" customHeight="1">
      <c r="A516" s="45"/>
      <c r="B516" s="56"/>
      <c r="C516" s="70"/>
      <c r="D516" s="226">
        <v>4177</v>
      </c>
      <c r="E516" s="54" t="s">
        <v>124</v>
      </c>
      <c r="F516" s="228">
        <v>4121</v>
      </c>
      <c r="G516" s="228">
        <v>3887</v>
      </c>
      <c r="H516" s="39">
        <f t="shared" si="11"/>
        <v>94.3217665615142</v>
      </c>
    </row>
    <row r="517" spans="1:8" ht="15" customHeight="1">
      <c r="A517" s="45"/>
      <c r="B517" s="56"/>
      <c r="C517" s="17"/>
      <c r="D517" s="65">
        <v>4210</v>
      </c>
      <c r="E517" s="54" t="s">
        <v>20</v>
      </c>
      <c r="F517" s="228">
        <f>SUM(F518+F519)</f>
        <v>284</v>
      </c>
      <c r="G517" s="228">
        <f>SUM(G518+G519)</f>
        <v>277.22</v>
      </c>
      <c r="H517" s="39">
        <f t="shared" si="11"/>
        <v>97.61267605633803</v>
      </c>
    </row>
    <row r="518" spans="1:8" ht="15" customHeight="1">
      <c r="A518" s="45"/>
      <c r="B518" s="56"/>
      <c r="C518" s="70"/>
      <c r="D518" s="124"/>
      <c r="E518" s="54" t="s">
        <v>244</v>
      </c>
      <c r="F518" s="228">
        <v>251</v>
      </c>
      <c r="G518" s="228">
        <v>245.08</v>
      </c>
      <c r="H518" s="39">
        <f t="shared" si="11"/>
        <v>97.64143426294821</v>
      </c>
    </row>
    <row r="519" spans="1:8" ht="15" customHeight="1">
      <c r="A519" s="45"/>
      <c r="B519" s="56"/>
      <c r="C519" s="108"/>
      <c r="D519" s="126"/>
      <c r="E519" s="54" t="s">
        <v>245</v>
      </c>
      <c r="F519" s="228">
        <v>33</v>
      </c>
      <c r="G519" s="228">
        <v>32.14</v>
      </c>
      <c r="H519" s="39">
        <f t="shared" si="11"/>
        <v>97.3939393939394</v>
      </c>
    </row>
    <row r="520" spans="1:8" ht="15" customHeight="1">
      <c r="A520" s="45"/>
      <c r="B520" s="56"/>
      <c r="C520" s="17"/>
      <c r="D520" s="65">
        <v>4217</v>
      </c>
      <c r="E520" s="54" t="s">
        <v>20</v>
      </c>
      <c r="F520" s="228">
        <v>7021</v>
      </c>
      <c r="G520" s="228">
        <v>7020.18</v>
      </c>
      <c r="H520" s="39">
        <f t="shared" si="11"/>
        <v>99.98832075202962</v>
      </c>
    </row>
    <row r="521" spans="1:8" ht="15" customHeight="1">
      <c r="A521" s="45"/>
      <c r="B521" s="56"/>
      <c r="C521" s="17"/>
      <c r="D521" s="65">
        <v>4218</v>
      </c>
      <c r="E521" s="54" t="s">
        <v>20</v>
      </c>
      <c r="F521" s="228">
        <v>5963</v>
      </c>
      <c r="G521" s="228">
        <v>5056.38</v>
      </c>
      <c r="H521" s="39">
        <f>G521/F521*100</f>
        <v>84.79590809994968</v>
      </c>
    </row>
    <row r="522" spans="1:8" ht="15" customHeight="1">
      <c r="A522" s="45"/>
      <c r="B522" s="56"/>
      <c r="C522" s="17"/>
      <c r="D522" s="65">
        <v>4219</v>
      </c>
      <c r="E522" s="54" t="s">
        <v>20</v>
      </c>
      <c r="F522" s="228">
        <v>7838</v>
      </c>
      <c r="G522" s="228">
        <v>7802.07</v>
      </c>
      <c r="H522" s="39">
        <f t="shared" si="11"/>
        <v>99.54159224291911</v>
      </c>
    </row>
    <row r="523" spans="1:8" ht="15" customHeight="1">
      <c r="A523" s="45"/>
      <c r="B523" s="56"/>
      <c r="C523" s="17"/>
      <c r="D523" s="65">
        <v>4300</v>
      </c>
      <c r="E523" s="54" t="s">
        <v>4</v>
      </c>
      <c r="F523" s="228">
        <f>F524+F525</f>
        <v>57488</v>
      </c>
      <c r="G523" s="228">
        <f>G524+G525</f>
        <v>56058</v>
      </c>
      <c r="H523" s="39">
        <f t="shared" si="11"/>
        <v>97.51252435290844</v>
      </c>
    </row>
    <row r="524" spans="1:8" ht="15" customHeight="1">
      <c r="A524" s="45"/>
      <c r="B524" s="56"/>
      <c r="C524" s="70"/>
      <c r="D524" s="124"/>
      <c r="E524" s="54" t="s">
        <v>235</v>
      </c>
      <c r="F524" s="228">
        <v>55521</v>
      </c>
      <c r="G524" s="228">
        <v>55477</v>
      </c>
      <c r="H524" s="39">
        <f t="shared" si="11"/>
        <v>99.92075070693971</v>
      </c>
    </row>
    <row r="525" spans="1:8" ht="15" customHeight="1">
      <c r="A525" s="45"/>
      <c r="B525" s="56"/>
      <c r="C525" s="108"/>
      <c r="D525" s="126"/>
      <c r="E525" s="54" t="s">
        <v>236</v>
      </c>
      <c r="F525" s="228">
        <v>1967</v>
      </c>
      <c r="G525" s="228">
        <v>581</v>
      </c>
      <c r="H525" s="39">
        <f t="shared" si="11"/>
        <v>29.537366548042705</v>
      </c>
    </row>
    <row r="526" spans="1:8" ht="15" customHeight="1">
      <c r="A526" s="45"/>
      <c r="B526" s="56"/>
      <c r="C526" s="17"/>
      <c r="D526" s="65">
        <v>4307</v>
      </c>
      <c r="E526" s="54" t="s">
        <v>4</v>
      </c>
      <c r="F526" s="228">
        <v>7518</v>
      </c>
      <c r="G526" s="228">
        <v>6741.1</v>
      </c>
      <c r="H526" s="39">
        <f t="shared" si="11"/>
        <v>89.66613461026868</v>
      </c>
    </row>
    <row r="527" spans="1:8" ht="15" customHeight="1">
      <c r="A527" s="45"/>
      <c r="B527" s="56"/>
      <c r="C527" s="17"/>
      <c r="D527" s="65">
        <v>4308</v>
      </c>
      <c r="E527" s="54" t="s">
        <v>4</v>
      </c>
      <c r="F527" s="228">
        <v>29727</v>
      </c>
      <c r="G527" s="228">
        <v>27841</v>
      </c>
      <c r="H527" s="39">
        <f>G527/F527*100</f>
        <v>93.65559928684361</v>
      </c>
    </row>
    <row r="528" spans="1:8" ht="15" customHeight="1">
      <c r="A528" s="45"/>
      <c r="B528" s="56"/>
      <c r="C528" s="17"/>
      <c r="D528" s="65">
        <v>4309</v>
      </c>
      <c r="E528" s="54" t="s">
        <v>4</v>
      </c>
      <c r="F528" s="228">
        <v>4759</v>
      </c>
      <c r="G528" s="228">
        <v>4759</v>
      </c>
      <c r="H528" s="39">
        <f>G528/F528*100</f>
        <v>100</v>
      </c>
    </row>
    <row r="529" spans="1:8" ht="22.5">
      <c r="A529" s="45"/>
      <c r="B529" s="51"/>
      <c r="C529" s="254"/>
      <c r="D529" s="255">
        <v>4367</v>
      </c>
      <c r="E529" s="85" t="s">
        <v>146</v>
      </c>
      <c r="F529" s="89">
        <v>232</v>
      </c>
      <c r="G529" s="89">
        <v>231.37</v>
      </c>
      <c r="H529" s="39">
        <f>G529/F529*100</f>
        <v>99.72844827586206</v>
      </c>
    </row>
    <row r="530" spans="1:8" ht="14.25">
      <c r="A530" s="45"/>
      <c r="B530" s="51"/>
      <c r="C530" s="254"/>
      <c r="D530" s="255">
        <v>4417</v>
      </c>
      <c r="E530" s="85" t="s">
        <v>42</v>
      </c>
      <c r="F530" s="89">
        <v>227</v>
      </c>
      <c r="G530" s="89">
        <v>227</v>
      </c>
      <c r="H530" s="39">
        <f>G530/F530*100</f>
        <v>100</v>
      </c>
    </row>
    <row r="531" spans="1:8" ht="15" customHeight="1">
      <c r="A531" s="68"/>
      <c r="B531" s="64">
        <v>92109</v>
      </c>
      <c r="C531" s="47"/>
      <c r="D531" s="48"/>
      <c r="E531" s="49" t="s">
        <v>60</v>
      </c>
      <c r="F531" s="50">
        <f>F532</f>
        <v>614209</v>
      </c>
      <c r="G531" s="50">
        <f>G532</f>
        <v>614209</v>
      </c>
      <c r="H531" s="39">
        <f t="shared" si="11"/>
        <v>100</v>
      </c>
    </row>
    <row r="532" spans="1:8" ht="22.5">
      <c r="A532" s="45"/>
      <c r="B532" s="56"/>
      <c r="C532" s="17"/>
      <c r="D532" s="65">
        <v>2480</v>
      </c>
      <c r="E532" s="67" t="s">
        <v>102</v>
      </c>
      <c r="F532" s="228">
        <v>614209</v>
      </c>
      <c r="G532" s="228">
        <v>614209</v>
      </c>
      <c r="H532" s="39">
        <f t="shared" si="11"/>
        <v>100</v>
      </c>
    </row>
    <row r="533" spans="1:8" ht="15" customHeight="1">
      <c r="A533" s="68"/>
      <c r="B533" s="64">
        <v>92116</v>
      </c>
      <c r="C533" s="47"/>
      <c r="D533" s="48"/>
      <c r="E533" s="49" t="s">
        <v>85</v>
      </c>
      <c r="F533" s="50">
        <f>F534</f>
        <v>242095</v>
      </c>
      <c r="G533" s="50">
        <f>G534</f>
        <v>242095</v>
      </c>
      <c r="H533" s="39">
        <f t="shared" si="11"/>
        <v>100</v>
      </c>
    </row>
    <row r="534" spans="1:8" ht="22.5">
      <c r="A534" s="45"/>
      <c r="B534" s="56"/>
      <c r="C534" s="17"/>
      <c r="D534" s="65">
        <v>2480</v>
      </c>
      <c r="E534" s="67" t="s">
        <v>102</v>
      </c>
      <c r="F534" s="228">
        <v>242095</v>
      </c>
      <c r="G534" s="228">
        <v>242095</v>
      </c>
      <c r="H534" s="39">
        <f t="shared" si="11"/>
        <v>100</v>
      </c>
    </row>
    <row r="535" spans="1:8" ht="15" customHeight="1">
      <c r="A535" s="68"/>
      <c r="B535" s="64">
        <v>92120</v>
      </c>
      <c r="C535" s="47"/>
      <c r="D535" s="48"/>
      <c r="E535" s="49" t="s">
        <v>238</v>
      </c>
      <c r="F535" s="50">
        <f>F536</f>
        <v>199402</v>
      </c>
      <c r="G535" s="50">
        <f>G536</f>
        <v>199402</v>
      </c>
      <c r="H535" s="39">
        <f>G535/F535*100</f>
        <v>100</v>
      </c>
    </row>
    <row r="536" spans="1:8" ht="45">
      <c r="A536" s="45"/>
      <c r="B536" s="56"/>
      <c r="C536" s="17"/>
      <c r="D536" s="65">
        <v>2720</v>
      </c>
      <c r="E536" s="67" t="s">
        <v>237</v>
      </c>
      <c r="F536" s="228">
        <v>199402</v>
      </c>
      <c r="G536" s="228">
        <v>199402</v>
      </c>
      <c r="H536" s="39">
        <f>G536/F536*100</f>
        <v>100</v>
      </c>
    </row>
    <row r="537" spans="1:8" ht="15" customHeight="1">
      <c r="A537" s="200">
        <v>926</v>
      </c>
      <c r="B537" s="59"/>
      <c r="C537" s="59"/>
      <c r="D537" s="60"/>
      <c r="E537" s="61" t="s">
        <v>62</v>
      </c>
      <c r="F537" s="62">
        <f>SUM(F538+F556)</f>
        <v>1159074</v>
      </c>
      <c r="G537" s="62">
        <f>SUM(G538+G556)</f>
        <v>1150399.9300000002</v>
      </c>
      <c r="H537" s="32">
        <f t="shared" si="11"/>
        <v>99.25163794546337</v>
      </c>
    </row>
    <row r="538" spans="1:8" ht="15" customHeight="1">
      <c r="A538" s="96"/>
      <c r="B538" s="98">
        <v>92604</v>
      </c>
      <c r="C538" s="98"/>
      <c r="D538" s="99"/>
      <c r="E538" s="100" t="s">
        <v>82</v>
      </c>
      <c r="F538" s="101">
        <f>SUM(F539:F555)</f>
        <v>959074</v>
      </c>
      <c r="G538" s="101">
        <f>SUM(G539:G555)</f>
        <v>950399.9300000002</v>
      </c>
      <c r="H538" s="39">
        <f t="shared" si="11"/>
        <v>99.095578651908</v>
      </c>
    </row>
    <row r="539" spans="1:8" s="5" customFormat="1" ht="15" customHeight="1">
      <c r="A539" s="206"/>
      <c r="B539" s="256"/>
      <c r="C539" s="102"/>
      <c r="D539" s="207">
        <v>3020</v>
      </c>
      <c r="E539" s="54" t="s">
        <v>161</v>
      </c>
      <c r="F539" s="208">
        <v>2061</v>
      </c>
      <c r="G539" s="208">
        <v>2060.97</v>
      </c>
      <c r="H539" s="39">
        <f t="shared" si="11"/>
        <v>99.9985443959243</v>
      </c>
    </row>
    <row r="540" spans="1:8" s="5" customFormat="1" ht="15" customHeight="1">
      <c r="A540" s="206"/>
      <c r="B540" s="107"/>
      <c r="C540" s="102"/>
      <c r="D540" s="207">
        <v>4010</v>
      </c>
      <c r="E540" s="257" t="s">
        <v>37</v>
      </c>
      <c r="F540" s="208">
        <v>436950</v>
      </c>
      <c r="G540" s="208">
        <v>436325.36</v>
      </c>
      <c r="H540" s="39">
        <f t="shared" si="11"/>
        <v>99.85704542853873</v>
      </c>
    </row>
    <row r="541" spans="1:8" s="5" customFormat="1" ht="15" customHeight="1">
      <c r="A541" s="206"/>
      <c r="B541" s="106"/>
      <c r="C541" s="102"/>
      <c r="D541" s="207">
        <v>4040</v>
      </c>
      <c r="E541" s="257" t="s">
        <v>38</v>
      </c>
      <c r="F541" s="208">
        <v>35548</v>
      </c>
      <c r="G541" s="208">
        <v>35547.83</v>
      </c>
      <c r="H541" s="39">
        <f t="shared" si="11"/>
        <v>99.99952177337684</v>
      </c>
    </row>
    <row r="542" spans="1:8" s="5" customFormat="1" ht="15" customHeight="1">
      <c r="A542" s="206"/>
      <c r="B542" s="106"/>
      <c r="C542" s="102"/>
      <c r="D542" s="207">
        <v>4110</v>
      </c>
      <c r="E542" s="257" t="s">
        <v>39</v>
      </c>
      <c r="F542" s="208">
        <v>81059</v>
      </c>
      <c r="G542" s="208">
        <v>78558.54</v>
      </c>
      <c r="H542" s="39">
        <f t="shared" si="11"/>
        <v>96.91525925560394</v>
      </c>
    </row>
    <row r="543" spans="1:8" s="5" customFormat="1" ht="15" customHeight="1">
      <c r="A543" s="206"/>
      <c r="B543" s="106"/>
      <c r="C543" s="102"/>
      <c r="D543" s="207">
        <v>4120</v>
      </c>
      <c r="E543" s="257" t="s">
        <v>40</v>
      </c>
      <c r="F543" s="208">
        <v>11448</v>
      </c>
      <c r="G543" s="208">
        <v>11223.66</v>
      </c>
      <c r="H543" s="39">
        <f t="shared" si="11"/>
        <v>98.04035639412999</v>
      </c>
    </row>
    <row r="544" spans="1:8" s="5" customFormat="1" ht="15" customHeight="1">
      <c r="A544" s="206"/>
      <c r="B544" s="106"/>
      <c r="C544" s="102"/>
      <c r="D544" s="207">
        <v>4210</v>
      </c>
      <c r="E544" s="257" t="s">
        <v>20</v>
      </c>
      <c r="F544" s="208">
        <v>40963</v>
      </c>
      <c r="G544" s="208">
        <v>38674</v>
      </c>
      <c r="H544" s="39">
        <f t="shared" si="11"/>
        <v>94.41203036886947</v>
      </c>
    </row>
    <row r="545" spans="1:8" s="5" customFormat="1" ht="15" customHeight="1">
      <c r="A545" s="206"/>
      <c r="B545" s="106"/>
      <c r="C545" s="102"/>
      <c r="D545" s="207">
        <v>4260</v>
      </c>
      <c r="E545" s="257" t="s">
        <v>61</v>
      </c>
      <c r="F545" s="208">
        <v>248860</v>
      </c>
      <c r="G545" s="208">
        <v>247591.76</v>
      </c>
      <c r="H545" s="39">
        <f t="shared" si="11"/>
        <v>99.49038013340834</v>
      </c>
    </row>
    <row r="546" spans="1:8" s="5" customFormat="1" ht="15" customHeight="1">
      <c r="A546" s="206"/>
      <c r="B546" s="106"/>
      <c r="C546" s="102"/>
      <c r="D546" s="207">
        <v>4270</v>
      </c>
      <c r="E546" s="257" t="s">
        <v>8</v>
      </c>
      <c r="F546" s="208">
        <v>13091</v>
      </c>
      <c r="G546" s="208">
        <v>12160.43</v>
      </c>
      <c r="H546" s="39">
        <f t="shared" si="11"/>
        <v>92.89152853105188</v>
      </c>
    </row>
    <row r="547" spans="1:8" s="5" customFormat="1" ht="15" customHeight="1">
      <c r="A547" s="206"/>
      <c r="B547" s="106"/>
      <c r="C547" s="102"/>
      <c r="D547" s="207">
        <v>4280</v>
      </c>
      <c r="E547" s="257" t="s">
        <v>101</v>
      </c>
      <c r="F547" s="208">
        <v>1040</v>
      </c>
      <c r="G547" s="208">
        <v>1040</v>
      </c>
      <c r="H547" s="39">
        <f t="shared" si="11"/>
        <v>100</v>
      </c>
    </row>
    <row r="548" spans="1:8" s="5" customFormat="1" ht="15" customHeight="1">
      <c r="A548" s="206"/>
      <c r="B548" s="106"/>
      <c r="C548" s="258"/>
      <c r="D548" s="259">
        <v>4300</v>
      </c>
      <c r="E548" s="257" t="s">
        <v>4</v>
      </c>
      <c r="F548" s="208">
        <v>58850</v>
      </c>
      <c r="G548" s="208">
        <v>58765.22</v>
      </c>
      <c r="H548" s="39">
        <f t="shared" si="11"/>
        <v>99.85593882752761</v>
      </c>
    </row>
    <row r="549" spans="1:8" ht="14.25">
      <c r="A549" s="45"/>
      <c r="B549" s="51"/>
      <c r="C549" s="52"/>
      <c r="D549" s="84">
        <v>4350</v>
      </c>
      <c r="E549" s="85" t="s">
        <v>159</v>
      </c>
      <c r="F549" s="55">
        <v>1310</v>
      </c>
      <c r="G549" s="55">
        <v>1004.05</v>
      </c>
      <c r="H549" s="39">
        <f t="shared" si="11"/>
        <v>76.64503816793894</v>
      </c>
    </row>
    <row r="550" spans="1:8" ht="22.5">
      <c r="A550" s="45"/>
      <c r="B550" s="51"/>
      <c r="C550" s="52"/>
      <c r="D550" s="84">
        <v>4370</v>
      </c>
      <c r="E550" s="85" t="s">
        <v>147</v>
      </c>
      <c r="F550" s="55">
        <v>3089</v>
      </c>
      <c r="G550" s="55">
        <v>2645.18</v>
      </c>
      <c r="H550" s="39">
        <f t="shared" si="11"/>
        <v>85.63224344448041</v>
      </c>
    </row>
    <row r="551" spans="1:8" s="5" customFormat="1" ht="15" customHeight="1">
      <c r="A551" s="206"/>
      <c r="B551" s="106"/>
      <c r="C551" s="102"/>
      <c r="D551" s="207">
        <v>4410</v>
      </c>
      <c r="E551" s="257" t="s">
        <v>42</v>
      </c>
      <c r="F551" s="208">
        <v>3826</v>
      </c>
      <c r="G551" s="208">
        <v>3825.09</v>
      </c>
      <c r="H551" s="39">
        <f t="shared" si="11"/>
        <v>99.9762153685311</v>
      </c>
    </row>
    <row r="552" spans="1:8" s="5" customFormat="1" ht="15" customHeight="1">
      <c r="A552" s="206"/>
      <c r="B552" s="107"/>
      <c r="C552" s="102"/>
      <c r="D552" s="207">
        <v>4440</v>
      </c>
      <c r="E552" s="257" t="s">
        <v>44</v>
      </c>
      <c r="F552" s="208">
        <v>18241</v>
      </c>
      <c r="G552" s="208">
        <v>18241</v>
      </c>
      <c r="H552" s="39">
        <f t="shared" si="11"/>
        <v>100</v>
      </c>
    </row>
    <row r="553" spans="1:8" ht="22.5">
      <c r="A553" s="45"/>
      <c r="B553" s="51"/>
      <c r="C553" s="57"/>
      <c r="D553" s="116">
        <v>4700</v>
      </c>
      <c r="E553" s="85" t="s">
        <v>149</v>
      </c>
      <c r="F553" s="55">
        <v>930</v>
      </c>
      <c r="G553" s="55">
        <v>930</v>
      </c>
      <c r="H553" s="39">
        <f t="shared" si="11"/>
        <v>100</v>
      </c>
    </row>
    <row r="554" spans="1:8" ht="22.5">
      <c r="A554" s="45"/>
      <c r="B554" s="51"/>
      <c r="C554" s="52"/>
      <c r="D554" s="84">
        <v>4740</v>
      </c>
      <c r="E554" s="85" t="s">
        <v>150</v>
      </c>
      <c r="F554" s="55">
        <v>297</v>
      </c>
      <c r="G554" s="55">
        <v>296.53</v>
      </c>
      <c r="H554" s="39">
        <f t="shared" si="11"/>
        <v>99.84175084175084</v>
      </c>
    </row>
    <row r="555" spans="1:8" ht="22.5">
      <c r="A555" s="45"/>
      <c r="B555" s="51"/>
      <c r="C555" s="52"/>
      <c r="D555" s="84">
        <v>4750</v>
      </c>
      <c r="E555" s="85" t="s">
        <v>151</v>
      </c>
      <c r="F555" s="55">
        <v>1511</v>
      </c>
      <c r="G555" s="55">
        <v>1510.31</v>
      </c>
      <c r="H555" s="39">
        <f t="shared" si="11"/>
        <v>99.95433487756452</v>
      </c>
    </row>
    <row r="556" spans="1:8" ht="15" customHeight="1">
      <c r="A556" s="68"/>
      <c r="B556" s="64">
        <v>92605</v>
      </c>
      <c r="C556" s="47"/>
      <c r="D556" s="48"/>
      <c r="E556" s="49" t="s">
        <v>63</v>
      </c>
      <c r="F556" s="50">
        <f>F557</f>
        <v>200000</v>
      </c>
      <c r="G556" s="50">
        <f>G557</f>
        <v>200000</v>
      </c>
      <c r="H556" s="39">
        <f t="shared" si="11"/>
        <v>100</v>
      </c>
    </row>
    <row r="557" spans="1:8" s="9" customFormat="1" ht="34.5" thickBot="1">
      <c r="A557" s="260"/>
      <c r="B557" s="261"/>
      <c r="C557" s="57"/>
      <c r="D557" s="53">
        <v>2820</v>
      </c>
      <c r="E557" s="262" t="s">
        <v>115</v>
      </c>
      <c r="F557" s="263">
        <f>SUM(F558:F565)</f>
        <v>200000</v>
      </c>
      <c r="G557" s="263">
        <f>SUM(G558:G565)</f>
        <v>200000</v>
      </c>
      <c r="H557" s="39">
        <f t="shared" si="11"/>
        <v>100</v>
      </c>
    </row>
    <row r="558" spans="1:8" s="10" customFormat="1" ht="22.5">
      <c r="A558" s="69"/>
      <c r="B558" s="51"/>
      <c r="C558" s="74"/>
      <c r="D558" s="77"/>
      <c r="E558" s="264" t="s">
        <v>116</v>
      </c>
      <c r="F558" s="265">
        <v>53000</v>
      </c>
      <c r="G558" s="265">
        <v>53000</v>
      </c>
      <c r="H558" s="39">
        <f t="shared" si="11"/>
        <v>100</v>
      </c>
    </row>
    <row r="559" spans="1:8" s="10" customFormat="1" ht="22.5">
      <c r="A559" s="69"/>
      <c r="B559" s="51"/>
      <c r="C559" s="74"/>
      <c r="D559" s="77"/>
      <c r="E559" s="85" t="s">
        <v>117</v>
      </c>
      <c r="F559" s="110">
        <v>39000</v>
      </c>
      <c r="G559" s="110">
        <v>39000</v>
      </c>
      <c r="H559" s="39">
        <f t="shared" si="11"/>
        <v>100</v>
      </c>
    </row>
    <row r="560" spans="1:8" s="10" customFormat="1" ht="22.5">
      <c r="A560" s="69"/>
      <c r="B560" s="51"/>
      <c r="C560" s="74"/>
      <c r="D560" s="77"/>
      <c r="E560" s="85" t="s">
        <v>118</v>
      </c>
      <c r="F560" s="110">
        <v>47000</v>
      </c>
      <c r="G560" s="110">
        <v>47000</v>
      </c>
      <c r="H560" s="39">
        <f t="shared" si="11"/>
        <v>100</v>
      </c>
    </row>
    <row r="561" spans="1:8" s="10" customFormat="1" ht="22.5">
      <c r="A561" s="69"/>
      <c r="B561" s="51"/>
      <c r="C561" s="74"/>
      <c r="D561" s="77"/>
      <c r="E561" s="85" t="s">
        <v>119</v>
      </c>
      <c r="F561" s="110">
        <v>33000</v>
      </c>
      <c r="G561" s="110">
        <v>33000</v>
      </c>
      <c r="H561" s="39">
        <f t="shared" si="11"/>
        <v>100</v>
      </c>
    </row>
    <row r="562" spans="1:8" s="10" customFormat="1" ht="22.5">
      <c r="A562" s="69"/>
      <c r="B562" s="51"/>
      <c r="C562" s="74"/>
      <c r="D562" s="77"/>
      <c r="E562" s="85" t="s">
        <v>138</v>
      </c>
      <c r="F562" s="110">
        <v>12000</v>
      </c>
      <c r="G562" s="110">
        <v>12000</v>
      </c>
      <c r="H562" s="39">
        <f t="shared" si="11"/>
        <v>100</v>
      </c>
    </row>
    <row r="563" spans="1:8" s="10" customFormat="1" ht="22.5">
      <c r="A563" s="69"/>
      <c r="B563" s="51"/>
      <c r="C563" s="74"/>
      <c r="D563" s="77"/>
      <c r="E563" s="85" t="s">
        <v>120</v>
      </c>
      <c r="F563" s="110">
        <v>5000</v>
      </c>
      <c r="G563" s="110">
        <v>5000</v>
      </c>
      <c r="H563" s="39">
        <f t="shared" si="11"/>
        <v>100</v>
      </c>
    </row>
    <row r="564" spans="1:8" s="10" customFormat="1" ht="23.25" thickBot="1">
      <c r="A564" s="69"/>
      <c r="B564" s="51"/>
      <c r="C564" s="74"/>
      <c r="D564" s="77"/>
      <c r="E564" s="85" t="s">
        <v>121</v>
      </c>
      <c r="F564" s="263">
        <v>7000</v>
      </c>
      <c r="G564" s="263">
        <v>7000</v>
      </c>
      <c r="H564" s="39">
        <f t="shared" si="11"/>
        <v>100</v>
      </c>
    </row>
    <row r="565" spans="1:8" s="10" customFormat="1" ht="23.25" thickBot="1">
      <c r="A565" s="266"/>
      <c r="B565" s="267"/>
      <c r="C565" s="268"/>
      <c r="D565" s="269"/>
      <c r="E565" s="262" t="s">
        <v>137</v>
      </c>
      <c r="F565" s="263">
        <v>4000</v>
      </c>
      <c r="G565" s="263">
        <v>4000</v>
      </c>
      <c r="H565" s="39">
        <f t="shared" si="11"/>
        <v>100</v>
      </c>
    </row>
    <row r="566" spans="1:8" s="11" customFormat="1" ht="14.25">
      <c r="A566" s="270"/>
      <c r="B566" s="270"/>
      <c r="C566" s="270"/>
      <c r="D566" s="270"/>
      <c r="E566" s="271" t="s">
        <v>64</v>
      </c>
      <c r="F566" s="272">
        <f>SUM(F5+F11+F44+F51+F62+F178+F195+F202+F209+F213+F258+F314+F405+F435+F452+F509+F537)</f>
        <v>35097737</v>
      </c>
      <c r="G566" s="272">
        <f>SUM(G5+G11+G44+G51+G62+G178+G195+G202+G209+G213+G258+G314+G405+G435+G452+G509+G537)</f>
        <v>33418958.59</v>
      </c>
      <c r="H566" s="273">
        <f t="shared" si="11"/>
        <v>95.21684714316481</v>
      </c>
    </row>
    <row r="568" ht="15" customHeight="1">
      <c r="E568" s="7"/>
    </row>
  </sheetData>
  <mergeCells count="1">
    <mergeCell ref="E1:G1"/>
  </mergeCells>
  <printOptions/>
  <pageMargins left="0.7086614173228347" right="0.2362204724409449" top="0.7874015748031497" bottom="0.7086614173228347" header="0.5511811023622047" footer="0.5905511811023623"/>
  <pageSetup horizontalDpi="600" verticalDpi="600" orientation="portrait" paperSize="9" scale="93" r:id="rId2"/>
  <headerFooter alignWithMargins="0">
    <oddHeader>&amp;LStrona &amp;P</oddHeader>
    <oddFooter>&amp;L&amp;D</oddFooter>
  </headerFooter>
  <rowBreaks count="10" manualBreakCount="10">
    <brk id="43" max="8" man="1"/>
    <brk id="87" max="255" man="1"/>
    <brk id="184" max="8" man="1"/>
    <brk id="232" max="8" man="1"/>
    <brk id="275" max="8" man="1"/>
    <brk id="324" max="8" man="1"/>
    <brk id="376" max="8" man="1"/>
    <brk id="427" max="255" man="1"/>
    <brk id="480" max="8" man="1"/>
    <brk id="53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cp:lastPrinted>2008-03-19T13:54:33Z</cp:lastPrinted>
  <dcterms:created xsi:type="dcterms:W3CDTF">2003-10-16T08:09:38Z</dcterms:created>
  <dcterms:modified xsi:type="dcterms:W3CDTF">2008-03-19T13:54:35Z</dcterms:modified>
  <cp:category/>
  <cp:version/>
  <cp:contentType/>
  <cp:contentStatus/>
</cp:coreProperties>
</file>