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11115" windowHeight="84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<sst xmlns="http://schemas.openxmlformats.org/spreadsheetml/2006/main" count="159" uniqueCount="109">
  <si>
    <t>Zadania inwestycyjne w  2009 r.</t>
  </si>
  <si>
    <t>Załącznik nr 3 do uchwały Rady Miejskiej w Gubinie nr XXVI/355/2008 z dnia 18 grudnia 2008 r.</t>
  </si>
  <si>
    <t>Lp.</t>
  </si>
  <si>
    <t>Dział</t>
  </si>
  <si>
    <t>Rozdział</t>
  </si>
  <si>
    <t>Paragraf</t>
  </si>
  <si>
    <t xml:space="preserve">Nzawa / Nazwa zadania inwestycyjnego </t>
  </si>
  <si>
    <t>Łączne koszty finansowe</t>
  </si>
  <si>
    <t>Planowane wydatki</t>
  </si>
  <si>
    <t>Jednostka organizacyjna realizująca program lub koordynująca wykonanie programu</t>
  </si>
  <si>
    <t>rok budżetowy 2009 (8+9+10+11)</t>
  </si>
  <si>
    <t>z tego źródła finansowania</t>
  </si>
  <si>
    <t>dochody własne jst</t>
  </si>
  <si>
    <t xml:space="preserve">obligacje, kredyty i pożyczki </t>
  </si>
  <si>
    <t>środki pochodzące z innych źródeł*</t>
  </si>
  <si>
    <t>środki wymienione w art.5 ust.1 pkt 2 i 3 u.f.p.</t>
  </si>
  <si>
    <t>*</t>
  </si>
  <si>
    <t>1.</t>
  </si>
  <si>
    <t>Transport i łączność</t>
  </si>
  <si>
    <t>Drogi publiczne gminne</t>
  </si>
  <si>
    <t>Wydatki inwestycyjne jednostek budżetowych</t>
  </si>
  <si>
    <t>01. Projekt budowlano wykonawczy boiska sportowego i zagospodarowania terenu przy ul. Roosevelta</t>
  </si>
  <si>
    <t>UM</t>
  </si>
  <si>
    <t>02. Projekt budowlano wykonawczy zagospodarowania terenu przy ul. II Armii Wojska Polskiego</t>
  </si>
  <si>
    <t>03. Projekt zagospodarowania terenu przy ul. Barlickiego</t>
  </si>
  <si>
    <t>04. Projekt budowlano wykonawczy drogi przy ul. Bema</t>
  </si>
  <si>
    <t>05. Koncepcja "Projekt - Zielony spacer"</t>
  </si>
  <si>
    <t>06. Dokumentacja projektowa przebudowy drogi ul. Chrobrego w Gubinie na odcinku od ul. Roosevelta do ul. Chopina</t>
  </si>
  <si>
    <t>07. Projekt budowlano wykonawczy przebudowy skrzyżowania ul. Nowa, Wyspiańskiego i Chopina</t>
  </si>
  <si>
    <t>09. Budowa drogi oraz sieci wod.-kan. wzdłuż budynku przy ul. Roosevelta 3</t>
  </si>
  <si>
    <t>6058</t>
  </si>
  <si>
    <t>1. Budowa ciągi pieszo-rowerowego od przejścia granicznego do baszty przy ul. 3 - go Maja w Gubinie</t>
  </si>
  <si>
    <t>6059</t>
  </si>
  <si>
    <t xml:space="preserve">1. Budowa ciągi pieszo-rowerowego od przejścia granicznego do baszty przy ul. 3 - go Maja w Gubinie </t>
  </si>
  <si>
    <t xml:space="preserve">6210 </t>
  </si>
  <si>
    <t xml:space="preserve">Dotacje celowe z budżetu na finansowanie lub dofinansowanie  kosztów realizacji inwestycji i zakupów inwestycyjnych zakładów budżetowych </t>
  </si>
  <si>
    <t>01. Budowa drogi ul. Wybickiego</t>
  </si>
  <si>
    <t>MZUK</t>
  </si>
  <si>
    <t>02. Przebudowa drogi przy ul. Dzikiej i Miedzianej</t>
  </si>
  <si>
    <t>2.</t>
  </si>
  <si>
    <t>700</t>
  </si>
  <si>
    <t>Gospodarka mieszkaniowa</t>
  </si>
  <si>
    <t>70004</t>
  </si>
  <si>
    <t>Różne jednostki obsługi gospodarki mieszkaniowej</t>
  </si>
  <si>
    <t>6210</t>
  </si>
  <si>
    <t>01. Remont kapitalny budynku komunalnego i adaptacja pomieszczeń na lokale socjalne - ul. Wodna 3</t>
  </si>
  <si>
    <t>70005</t>
  </si>
  <si>
    <t>Gospodarka gruntami i nieruchomościami</t>
  </si>
  <si>
    <t xml:space="preserve">6060 </t>
  </si>
  <si>
    <t>Wydatki na zakupy inwestycyjne jednostek budżetowych</t>
  </si>
  <si>
    <t>01.Zakup mieszkań</t>
  </si>
  <si>
    <t>3.</t>
  </si>
  <si>
    <t>750</t>
  </si>
  <si>
    <t>Administracja publiczna</t>
  </si>
  <si>
    <t>75023</t>
  </si>
  <si>
    <t>Urzędy gmin (miast i miast na prawach powiatu)</t>
  </si>
  <si>
    <t>6050</t>
  </si>
  <si>
    <t>01. Termomodernizacja budynku Urzędu Miejskiego</t>
  </si>
  <si>
    <t>02. Wymiana instalacji elektrycznej i informatycznej w budynku Urzędu Miejskiego</t>
  </si>
  <si>
    <t>6060</t>
  </si>
  <si>
    <t>01. Zakup sprzętu komputerowego i oprogramowania</t>
  </si>
  <si>
    <t>4.</t>
  </si>
  <si>
    <t>754</t>
  </si>
  <si>
    <t>Bezpieczeństwo publiczne i ochrona przeciwpożarowa</t>
  </si>
  <si>
    <t>75495</t>
  </si>
  <si>
    <t>Pozostała działalność</t>
  </si>
  <si>
    <t>01. Projekt budowlano wykonawczy monitoringu miasta</t>
  </si>
  <si>
    <t>5.</t>
  </si>
  <si>
    <t>801</t>
  </si>
  <si>
    <t>Oświata i wychowanie</t>
  </si>
  <si>
    <t>Szkoły podstawowe</t>
  </si>
  <si>
    <t>01. Budowa ciągów pieszych przy boisku sportowym SP 1</t>
  </si>
  <si>
    <t>02. Budowa boiska  przy ul. Racławickiej w Gubinie</t>
  </si>
  <si>
    <t>A</t>
  </si>
  <si>
    <t>01. Budowa i modernizacja boisk sportowych przy szkołach w Gubinie</t>
  </si>
  <si>
    <t>6.</t>
  </si>
  <si>
    <t>900</t>
  </si>
  <si>
    <t>Gospodarka komunalna i ochrona środowiska</t>
  </si>
  <si>
    <t>90001</t>
  </si>
  <si>
    <t>Gospodarka ściekowa i ochrona wód</t>
  </si>
  <si>
    <t>01.Budowa sieci kanalizacyjnej ul. Wyzwolenia</t>
  </si>
  <si>
    <t>02.Koncepcja "Projekt - turystyka wodna"</t>
  </si>
  <si>
    <t>03. Projekt sieci wodociągowej ul. Cmentrana</t>
  </si>
  <si>
    <t>04. Budowa sieci wod-kan ul. Cmentarna</t>
  </si>
  <si>
    <t>90004</t>
  </si>
  <si>
    <t>Utrzymanie zieleni w miastach i gminach</t>
  </si>
  <si>
    <t>01. Turystyczne zagospodarowanie Wyspy Teatralnej w Gubine</t>
  </si>
  <si>
    <t>90015</t>
  </si>
  <si>
    <t>Oświetlenie ulic, placów i dróg</t>
  </si>
  <si>
    <t>01. Budowa oświetlenia drogowego ul. Klonowa</t>
  </si>
  <si>
    <t>Ogółem</t>
  </si>
  <si>
    <t>x</t>
  </si>
  <si>
    <t>* Wybrać odpowiednie oznaczenie źródła finansowania:</t>
  </si>
  <si>
    <t xml:space="preserve"> </t>
  </si>
  <si>
    <t>A.Dotacje i środki z budżetu państwa (np..od wojewody, MEN, UKFiS)</t>
  </si>
  <si>
    <t>B.Środki i dotacje otrzymane od innych jst oraz innych jednostek zalicznych do sektora finansów publicznych</t>
  </si>
  <si>
    <t>c.Inne źródła</t>
  </si>
  <si>
    <t>7.</t>
  </si>
  <si>
    <t>92604</t>
  </si>
  <si>
    <t>Kultura fizyczna i sport</t>
  </si>
  <si>
    <t>Instytucje kultury fizycznej</t>
  </si>
  <si>
    <t>01. Wymiana grzejników w hali basenowej</t>
  </si>
  <si>
    <t>MOS</t>
  </si>
  <si>
    <t>Załącznik nr 1</t>
  </si>
  <si>
    <t>B</t>
  </si>
  <si>
    <t>08. Budowa dróg wraz z uzbrojeniem terenu na ul. Żołnierskiej, Cmentarnej, Poleskiej w Gubinie - Etap I</t>
  </si>
  <si>
    <t>10. Przebudowa dróg gruntowych ulic: Waryńskiego, R.Luksemburg w Gubinie `</t>
  </si>
  <si>
    <t>do uchwały nr XXVII/367/2009  Rady Miejskiej w Gubinie</t>
  </si>
  <si>
    <t>z dnia 28 stycznia 2009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</si>
</sst>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"/>
      <family val="0"/>
    </font>
    <font>
      <b/>
      <sz val="10"/>
      <name val="Arial CE"/>
      <family val="2"/>
    </font>
    <font>
      <b/>
      <sz val="7"/>
      <name val="Arial CE"/>
      <family val="2"/>
    </font>
    <font>
      <sz val="7"/>
      <name val="Arial CE"/>
      <family val="2"/>
    </font>
    <font>
      <b/>
      <sz val="8"/>
      <name val="Arial CE"/>
      <family val="0"/>
    </font>
    <font>
      <sz val="8"/>
      <name val="Arial CE"/>
      <family val="2"/>
    </font>
    <font>
      <i/>
      <sz val="8"/>
      <name val="Arial CE"/>
      <family val="0"/>
    </font>
    <font>
      <sz val="8"/>
      <name val="Arial"/>
      <family val="0"/>
    </font>
    <font>
      <sz val="8"/>
      <color indexed="10"/>
      <name val="Arial CE"/>
      <family val="0"/>
    </font>
    <font>
      <b/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2" borderId="5" xfId="0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4" fontId="4" fillId="2" borderId="5" xfId="0" applyNumberFormat="1" applyFont="1" applyFill="1" applyBorder="1" applyAlignment="1">
      <alignment/>
    </xf>
    <xf numFmtId="49" fontId="5" fillId="0" borderId="5" xfId="0" applyNumberFormat="1" applyFont="1" applyBorder="1" applyAlignment="1">
      <alignment horizontal="center" vertical="center"/>
    </xf>
    <xf numFmtId="49" fontId="6" fillId="3" borderId="5" xfId="0" applyNumberFormat="1" applyFont="1" applyFill="1" applyBorder="1" applyAlignment="1">
      <alignment horizontal="center" vertical="center"/>
    </xf>
    <xf numFmtId="0" fontId="6" fillId="3" borderId="5" xfId="0" applyFont="1" applyFill="1" applyBorder="1" applyAlignment="1">
      <alignment wrapText="1"/>
    </xf>
    <xf numFmtId="4" fontId="5" fillId="3" borderId="5" xfId="0" applyNumberFormat="1" applyFont="1" applyFill="1" applyBorder="1" applyAlignment="1">
      <alignment/>
    </xf>
    <xf numFmtId="4" fontId="6" fillId="3" borderId="5" xfId="0" applyNumberFormat="1" applyFont="1" applyFill="1" applyBorder="1" applyAlignment="1">
      <alignment/>
    </xf>
    <xf numFmtId="49" fontId="5" fillId="4" borderId="5" xfId="0" applyNumberFormat="1" applyFont="1" applyFill="1" applyBorder="1" applyAlignment="1">
      <alignment horizontal="center" vertical="center"/>
    </xf>
    <xf numFmtId="0" fontId="5" fillId="4" borderId="5" xfId="0" applyFont="1" applyFill="1" applyBorder="1" applyAlignment="1">
      <alignment wrapText="1"/>
    </xf>
    <xf numFmtId="4" fontId="5" fillId="4" borderId="5" xfId="0" applyNumberFormat="1" applyFont="1" applyFill="1" applyBorder="1" applyAlignment="1">
      <alignment/>
    </xf>
    <xf numFmtId="0" fontId="5" fillId="0" borderId="5" xfId="0" applyFont="1" applyBorder="1" applyAlignment="1">
      <alignment wrapText="1"/>
    </xf>
    <xf numFmtId="4" fontId="5" fillId="0" borderId="5" xfId="0" applyNumberFormat="1" applyFont="1" applyBorder="1" applyAlignment="1">
      <alignment/>
    </xf>
    <xf numFmtId="49" fontId="5" fillId="0" borderId="6" xfId="0" applyNumberFormat="1" applyFont="1" applyBorder="1" applyAlignment="1">
      <alignment horizontal="center" vertical="center"/>
    </xf>
    <xf numFmtId="0" fontId="5" fillId="0" borderId="5" xfId="0" applyFont="1" applyFill="1" applyBorder="1" applyAlignment="1">
      <alignment wrapText="1"/>
    </xf>
    <xf numFmtId="4" fontId="5" fillId="0" borderId="5" xfId="0" applyNumberFormat="1" applyFont="1" applyFill="1" applyBorder="1" applyAlignment="1">
      <alignment/>
    </xf>
    <xf numFmtId="3" fontId="5" fillId="4" borderId="5" xfId="0" applyNumberFormat="1" applyFont="1" applyFill="1" applyBorder="1" applyAlignment="1">
      <alignment/>
    </xf>
    <xf numFmtId="4" fontId="7" fillId="0" borderId="5" xfId="0" applyNumberFormat="1" applyFont="1" applyBorder="1" applyAlignment="1">
      <alignment/>
    </xf>
    <xf numFmtId="0" fontId="4" fillId="2" borderId="5" xfId="0" applyFont="1" applyFill="1" applyBorder="1" applyAlignment="1">
      <alignment wrapText="1"/>
    </xf>
    <xf numFmtId="4" fontId="5" fillId="2" borderId="5" xfId="0" applyNumberFormat="1" applyFont="1" applyFill="1" applyBorder="1" applyAlignment="1">
      <alignment/>
    </xf>
    <xf numFmtId="49" fontId="5" fillId="3" borderId="5" xfId="0" applyNumberFormat="1" applyFont="1" applyFill="1" applyBorder="1" applyAlignment="1">
      <alignment horizontal="center" vertical="center"/>
    </xf>
    <xf numFmtId="0" fontId="5" fillId="3" borderId="5" xfId="0" applyFont="1" applyFill="1" applyBorder="1" applyAlignment="1">
      <alignment wrapText="1"/>
    </xf>
    <xf numFmtId="4" fontId="5" fillId="3" borderId="5" xfId="0" applyNumberFormat="1" applyFont="1" applyFill="1" applyBorder="1" applyAlignment="1">
      <alignment/>
    </xf>
    <xf numFmtId="0" fontId="5" fillId="0" borderId="6" xfId="0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/>
    </xf>
    <xf numFmtId="49" fontId="5" fillId="4" borderId="5" xfId="0" applyNumberFormat="1" applyFont="1" applyFill="1" applyBorder="1" applyAlignment="1">
      <alignment horizontal="center" vertical="center"/>
    </xf>
    <xf numFmtId="4" fontId="5" fillId="4" borderId="5" xfId="0" applyNumberFormat="1" applyFont="1" applyFill="1" applyBorder="1" applyAlignment="1">
      <alignment/>
    </xf>
    <xf numFmtId="49" fontId="5" fillId="0" borderId="7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wrapText="1"/>
    </xf>
    <xf numFmtId="4" fontId="5" fillId="0" borderId="5" xfId="0" applyNumberFormat="1" applyFont="1" applyFill="1" applyBorder="1" applyAlignment="1">
      <alignment/>
    </xf>
    <xf numFmtId="49" fontId="5" fillId="3" borderId="7" xfId="0" applyNumberFormat="1" applyFont="1" applyFill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4" fontId="6" fillId="4" borderId="5" xfId="0" applyNumberFormat="1" applyFont="1" applyFill="1" applyBorder="1" applyAlignment="1">
      <alignment/>
    </xf>
    <xf numFmtId="0" fontId="5" fillId="0" borderId="5" xfId="0" applyFont="1" applyBorder="1" applyAlignment="1">
      <alignment wrapText="1"/>
    </xf>
    <xf numFmtId="4" fontId="5" fillId="0" borderId="5" xfId="0" applyNumberFormat="1" applyFont="1" applyBorder="1" applyAlignment="1">
      <alignment/>
    </xf>
    <xf numFmtId="4" fontId="6" fillId="0" borderId="5" xfId="0" applyNumberFormat="1" applyFont="1" applyBorder="1" applyAlignment="1">
      <alignment/>
    </xf>
    <xf numFmtId="49" fontId="4" fillId="2" borderId="5" xfId="0" applyNumberFormat="1" applyFont="1" applyFill="1" applyBorder="1" applyAlignment="1">
      <alignment horizontal="left" vertical="center"/>
    </xf>
    <xf numFmtId="0" fontId="6" fillId="3" borderId="5" xfId="0" applyFont="1" applyFill="1" applyBorder="1" applyAlignment="1">
      <alignment/>
    </xf>
    <xf numFmtId="49" fontId="6" fillId="3" borderId="5" xfId="0" applyNumberFormat="1" applyFont="1" applyFill="1" applyBorder="1" applyAlignment="1">
      <alignment horizontal="left" vertical="center"/>
    </xf>
    <xf numFmtId="0" fontId="5" fillId="4" borderId="5" xfId="0" applyFont="1" applyFill="1" applyBorder="1" applyAlignment="1">
      <alignment horizontal="center"/>
    </xf>
    <xf numFmtId="4" fontId="4" fillId="4" borderId="5" xfId="0" applyNumberFormat="1" applyFont="1" applyFill="1" applyBorder="1" applyAlignment="1">
      <alignment/>
    </xf>
    <xf numFmtId="49" fontId="5" fillId="0" borderId="5" xfId="0" applyNumberFormat="1" applyFont="1" applyBorder="1" applyAlignment="1">
      <alignment horizontal="left" vertical="center" wrapText="1"/>
    </xf>
    <xf numFmtId="49" fontId="5" fillId="0" borderId="8" xfId="0" applyNumberFormat="1" applyFont="1" applyBorder="1" applyAlignment="1">
      <alignment vertical="center" wrapText="1"/>
    </xf>
    <xf numFmtId="4" fontId="5" fillId="0" borderId="8" xfId="0" applyNumberFormat="1" applyFont="1" applyBorder="1" applyAlignment="1">
      <alignment/>
    </xf>
    <xf numFmtId="4" fontId="5" fillId="0" borderId="8" xfId="0" applyNumberFormat="1" applyFont="1" applyBorder="1" applyAlignment="1">
      <alignment/>
    </xf>
    <xf numFmtId="4" fontId="3" fillId="0" borderId="5" xfId="0" applyNumberFormat="1" applyFont="1" applyBorder="1" applyAlignment="1">
      <alignment/>
    </xf>
    <xf numFmtId="0" fontId="5" fillId="4" borderId="7" xfId="0" applyFont="1" applyFill="1" applyBorder="1" applyAlignment="1">
      <alignment horizontal="center"/>
    </xf>
    <xf numFmtId="0" fontId="5" fillId="4" borderId="5" xfId="0" applyFont="1" applyFill="1" applyBorder="1" applyAlignment="1">
      <alignment wrapText="1"/>
    </xf>
    <xf numFmtId="4" fontId="8" fillId="4" borderId="5" xfId="0" applyNumberFormat="1" applyFont="1" applyFill="1" applyBorder="1" applyAlignment="1">
      <alignment/>
    </xf>
    <xf numFmtId="0" fontId="5" fillId="0" borderId="7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4" fontId="5" fillId="0" borderId="7" xfId="0" applyNumberFormat="1" applyFont="1" applyBorder="1" applyAlignment="1">
      <alignment/>
    </xf>
    <xf numFmtId="4" fontId="8" fillId="0" borderId="5" xfId="0" applyNumberFormat="1" applyFont="1" applyBorder="1" applyAlignment="1">
      <alignment/>
    </xf>
    <xf numFmtId="49" fontId="6" fillId="3" borderId="5" xfId="0" applyNumberFormat="1" applyFont="1" applyFill="1" applyBorder="1" applyAlignment="1">
      <alignment horizontal="center" vertical="center" wrapText="1"/>
    </xf>
    <xf numFmtId="49" fontId="5" fillId="4" borderId="5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" fontId="4" fillId="5" borderId="9" xfId="0" applyNumberFormat="1" applyFont="1" applyFill="1" applyBorder="1" applyAlignment="1">
      <alignment/>
    </xf>
    <xf numFmtId="0" fontId="5" fillId="5" borderId="10" xfId="0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4" fontId="4" fillId="2" borderId="5" xfId="0" applyNumberFormat="1" applyFont="1" applyFill="1" applyBorder="1" applyAlignment="1">
      <alignment/>
    </xf>
    <xf numFmtId="4" fontId="4" fillId="5" borderId="7" xfId="0" applyNumberFormat="1" applyFont="1" applyFill="1" applyBorder="1" applyAlignment="1">
      <alignment/>
    </xf>
    <xf numFmtId="0" fontId="9" fillId="6" borderId="5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49" fontId="5" fillId="0" borderId="8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0" fillId="0" borderId="0" xfId="0" applyAlignment="1">
      <alignment horizontal="right"/>
    </xf>
    <xf numFmtId="0" fontId="4" fillId="5" borderId="11" xfId="0" applyFont="1" applyFill="1" applyBorder="1" applyAlignment="1">
      <alignment horizontal="center"/>
    </xf>
    <xf numFmtId="0" fontId="4" fillId="5" borderId="12" xfId="0" applyFont="1" applyFill="1" applyBorder="1" applyAlignment="1">
      <alignment horizontal="center"/>
    </xf>
    <xf numFmtId="0" fontId="4" fillId="5" borderId="13" xfId="0" applyFont="1" applyFill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49" fontId="5" fillId="0" borderId="6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5" fillId="0" borderId="8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 wrapText="1"/>
    </xf>
    <xf numFmtId="0" fontId="0" fillId="0" borderId="15" xfId="0" applyBorder="1" applyAlignment="1">
      <alignment/>
    </xf>
    <xf numFmtId="0" fontId="5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 wrapText="1"/>
    </xf>
    <xf numFmtId="0" fontId="2" fillId="2" borderId="2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 wrapText="1"/>
    </xf>
    <xf numFmtId="0" fontId="2" fillId="2" borderId="24" xfId="0" applyFont="1" applyFill="1" applyBorder="1" applyAlignment="1">
      <alignment horizontal="center" wrapText="1"/>
    </xf>
    <xf numFmtId="0" fontId="2" fillId="2" borderId="25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4"/>
  <sheetViews>
    <sheetView tabSelected="1" workbookViewId="0" topLeftCell="A58">
      <selection activeCell="A5" sqref="A5:M5"/>
    </sheetView>
  </sheetViews>
  <sheetFormatPr defaultColWidth="9.140625" defaultRowHeight="12.75"/>
  <cols>
    <col min="1" max="1" width="3.421875" style="0" customWidth="1"/>
    <col min="2" max="2" width="5.00390625" style="0" customWidth="1"/>
    <col min="3" max="3" width="6.140625" style="0" customWidth="1"/>
    <col min="4" max="4" width="6.421875" style="0" customWidth="1"/>
    <col min="5" max="5" width="46.28125" style="0" customWidth="1"/>
    <col min="6" max="7" width="10.57421875" style="0" customWidth="1"/>
    <col min="8" max="8" width="10.57421875" style="0" bestFit="1" customWidth="1"/>
    <col min="9" max="9" width="10.00390625" style="0" customWidth="1"/>
    <col min="10" max="10" width="2.00390625" style="0" customWidth="1"/>
    <col min="11" max="12" width="10.57421875" style="0" bestFit="1" customWidth="1"/>
    <col min="13" max="13" width="10.28125" style="0" customWidth="1"/>
  </cols>
  <sheetData>
    <row r="1" spans="9:13" ht="12.75">
      <c r="I1" s="86" t="s">
        <v>103</v>
      </c>
      <c r="J1" s="86"/>
      <c r="K1" s="86"/>
      <c r="L1" s="86"/>
      <c r="M1" s="86"/>
    </row>
    <row r="2" spans="9:13" ht="12.75">
      <c r="I2" s="86" t="s">
        <v>107</v>
      </c>
      <c r="J2" s="86"/>
      <c r="K2" s="86"/>
      <c r="L2" s="86"/>
      <c r="M2" s="86"/>
    </row>
    <row r="3" spans="9:13" ht="12.75">
      <c r="I3" s="86" t="s">
        <v>108</v>
      </c>
      <c r="J3" s="86"/>
      <c r="K3" s="86"/>
      <c r="L3" s="86"/>
      <c r="M3" s="86"/>
    </row>
    <row r="5" spans="1:13" ht="12.75">
      <c r="A5" s="122" t="s">
        <v>0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</row>
    <row r="6" spans="1:13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2.75">
      <c r="A7" s="1"/>
      <c r="B7" s="1"/>
      <c r="C7" s="1"/>
      <c r="D7" s="1"/>
      <c r="E7" s="123" t="s">
        <v>1</v>
      </c>
      <c r="F7" s="123"/>
      <c r="G7" s="123"/>
      <c r="H7" s="123"/>
      <c r="I7" s="123"/>
      <c r="J7" s="1"/>
      <c r="K7" s="1"/>
      <c r="L7" s="1"/>
      <c r="M7" s="1"/>
    </row>
    <row r="8" ht="13.5" thickBot="1"/>
    <row r="9" spans="1:13" ht="12.75">
      <c r="A9" s="124" t="s">
        <v>2</v>
      </c>
      <c r="B9" s="127" t="s">
        <v>3</v>
      </c>
      <c r="C9" s="127" t="s">
        <v>4</v>
      </c>
      <c r="D9" s="127" t="s">
        <v>5</v>
      </c>
      <c r="E9" s="129" t="s">
        <v>6</v>
      </c>
      <c r="F9" s="129" t="s">
        <v>7</v>
      </c>
      <c r="G9" s="130" t="s">
        <v>8</v>
      </c>
      <c r="H9" s="131"/>
      <c r="I9" s="131"/>
      <c r="J9" s="131"/>
      <c r="K9" s="131"/>
      <c r="L9" s="132"/>
      <c r="M9" s="133" t="s">
        <v>9</v>
      </c>
    </row>
    <row r="10" spans="1:13" ht="12.75">
      <c r="A10" s="125"/>
      <c r="B10" s="118"/>
      <c r="C10" s="118"/>
      <c r="D10" s="118"/>
      <c r="E10" s="116"/>
      <c r="F10" s="116"/>
      <c r="G10" s="116" t="s">
        <v>10</v>
      </c>
      <c r="H10" s="118" t="s">
        <v>11</v>
      </c>
      <c r="I10" s="118"/>
      <c r="J10" s="118"/>
      <c r="K10" s="118"/>
      <c r="L10" s="118"/>
      <c r="M10" s="134"/>
    </row>
    <row r="11" spans="1:13" ht="40.5" customHeight="1" thickBot="1">
      <c r="A11" s="126"/>
      <c r="B11" s="128"/>
      <c r="C11" s="128"/>
      <c r="D11" s="128"/>
      <c r="E11" s="117"/>
      <c r="F11" s="117"/>
      <c r="G11" s="117"/>
      <c r="H11" s="2" t="s">
        <v>12</v>
      </c>
      <c r="I11" s="2" t="s">
        <v>13</v>
      </c>
      <c r="J11" s="119" t="s">
        <v>14</v>
      </c>
      <c r="K11" s="120"/>
      <c r="L11" s="2" t="s">
        <v>15</v>
      </c>
      <c r="M11" s="135"/>
    </row>
    <row r="12" spans="1:13" ht="12.75">
      <c r="A12" s="3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  <c r="H12" s="4">
        <v>8</v>
      </c>
      <c r="I12" s="4">
        <v>9</v>
      </c>
      <c r="J12" s="4" t="s">
        <v>16</v>
      </c>
      <c r="K12" s="4">
        <v>10</v>
      </c>
      <c r="L12" s="4">
        <v>11</v>
      </c>
      <c r="M12" s="5">
        <v>14</v>
      </c>
    </row>
    <row r="13" spans="1:13" ht="12.75">
      <c r="A13" s="6" t="s">
        <v>17</v>
      </c>
      <c r="B13" s="7">
        <v>600</v>
      </c>
      <c r="C13" s="8"/>
      <c r="D13" s="7"/>
      <c r="E13" s="9" t="s">
        <v>18</v>
      </c>
      <c r="F13" s="10">
        <f>G13</f>
        <v>7744818</v>
      </c>
      <c r="G13" s="10">
        <f>G14</f>
        <v>7744818</v>
      </c>
      <c r="H13" s="10">
        <f>H14</f>
        <v>1980000</v>
      </c>
      <c r="I13" s="10">
        <f>I14</f>
        <v>2932418</v>
      </c>
      <c r="J13" s="10"/>
      <c r="K13" s="10">
        <f>K14</f>
        <v>1132400</v>
      </c>
      <c r="L13" s="10">
        <f>L14</f>
        <v>1700000</v>
      </c>
      <c r="M13" s="10"/>
    </row>
    <row r="14" spans="1:13" ht="12.75">
      <c r="A14" s="121"/>
      <c r="B14" s="98"/>
      <c r="C14" s="12">
        <v>60016</v>
      </c>
      <c r="D14" s="12"/>
      <c r="E14" s="13" t="s">
        <v>19</v>
      </c>
      <c r="F14" s="14">
        <f>G14</f>
        <v>7744818</v>
      </c>
      <c r="G14" s="14">
        <f>H14+I14+K14+L14</f>
        <v>7744818</v>
      </c>
      <c r="H14" s="15">
        <f>H15+H26+H28+H30</f>
        <v>1980000</v>
      </c>
      <c r="I14" s="15">
        <f>I15+I26+I28+I30</f>
        <v>2932418</v>
      </c>
      <c r="J14" s="15"/>
      <c r="K14" s="15">
        <f>K15+K26+K28+K30</f>
        <v>1132400</v>
      </c>
      <c r="L14" s="15">
        <f>L15+L26+L28+L30</f>
        <v>1700000</v>
      </c>
      <c r="M14" s="15"/>
    </row>
    <row r="15" spans="1:13" ht="12.75">
      <c r="A15" s="121"/>
      <c r="B15" s="98"/>
      <c r="C15" s="98"/>
      <c r="D15" s="16">
        <v>6050</v>
      </c>
      <c r="E15" s="17" t="s">
        <v>20</v>
      </c>
      <c r="F15" s="18">
        <f>G15</f>
        <v>5194818</v>
      </c>
      <c r="G15" s="18">
        <f>H15+I15+K15+L15</f>
        <v>5194818</v>
      </c>
      <c r="H15" s="18">
        <f>SUM(H16:H25)</f>
        <v>1430000</v>
      </c>
      <c r="I15" s="18">
        <f>SUM(I16:I25)</f>
        <v>2632418</v>
      </c>
      <c r="J15" s="18"/>
      <c r="K15" s="18">
        <f>SUM(K16:K25)</f>
        <v>1132400</v>
      </c>
      <c r="L15" s="18">
        <f>SUM(L16:L25)</f>
        <v>0</v>
      </c>
      <c r="M15" s="18"/>
    </row>
    <row r="16" spans="1:13" ht="22.5">
      <c r="A16" s="121"/>
      <c r="B16" s="98"/>
      <c r="C16" s="98"/>
      <c r="D16" s="83"/>
      <c r="E16" s="19" t="s">
        <v>21</v>
      </c>
      <c r="F16" s="20">
        <f>G16</f>
        <v>60000</v>
      </c>
      <c r="G16" s="20">
        <f aca="true" t="shared" si="0" ref="G16:G38">SUM(H16:L16)</f>
        <v>60000</v>
      </c>
      <c r="H16" s="20">
        <v>60000</v>
      </c>
      <c r="I16" s="20">
        <v>0</v>
      </c>
      <c r="J16" s="20"/>
      <c r="K16" s="20"/>
      <c r="L16" s="20"/>
      <c r="M16" s="20" t="s">
        <v>22</v>
      </c>
    </row>
    <row r="17" spans="1:13" ht="22.5">
      <c r="A17" s="121"/>
      <c r="B17" s="98"/>
      <c r="C17" s="98"/>
      <c r="D17" s="95"/>
      <c r="E17" s="19" t="s">
        <v>23</v>
      </c>
      <c r="F17" s="20">
        <f aca="true" t="shared" si="1" ref="F17:F50">G17</f>
        <v>45000</v>
      </c>
      <c r="G17" s="20">
        <f t="shared" si="0"/>
        <v>45000</v>
      </c>
      <c r="H17" s="20">
        <v>45000</v>
      </c>
      <c r="I17" s="20">
        <v>0</v>
      </c>
      <c r="J17" s="20"/>
      <c r="K17" s="20"/>
      <c r="L17" s="20"/>
      <c r="M17" s="20" t="s">
        <v>22</v>
      </c>
    </row>
    <row r="18" spans="1:13" ht="12.75">
      <c r="A18" s="121"/>
      <c r="B18" s="98"/>
      <c r="C18" s="98"/>
      <c r="D18" s="95"/>
      <c r="E18" s="22" t="s">
        <v>24</v>
      </c>
      <c r="F18" s="20">
        <f t="shared" si="1"/>
        <v>25000</v>
      </c>
      <c r="G18" s="23">
        <f t="shared" si="0"/>
        <v>25000</v>
      </c>
      <c r="H18" s="23">
        <v>25000</v>
      </c>
      <c r="I18" s="23">
        <v>0</v>
      </c>
      <c r="J18" s="23"/>
      <c r="K18" s="20"/>
      <c r="L18" s="20"/>
      <c r="M18" s="20" t="s">
        <v>22</v>
      </c>
    </row>
    <row r="19" spans="1:13" ht="12.75">
      <c r="A19" s="121"/>
      <c r="B19" s="98"/>
      <c r="C19" s="98"/>
      <c r="D19" s="95"/>
      <c r="E19" s="19" t="s">
        <v>25</v>
      </c>
      <c r="F19" s="20">
        <f t="shared" si="1"/>
        <v>15000</v>
      </c>
      <c r="G19" s="23">
        <f t="shared" si="0"/>
        <v>15000</v>
      </c>
      <c r="H19" s="20">
        <v>15000</v>
      </c>
      <c r="I19" s="20">
        <v>0</v>
      </c>
      <c r="J19" s="20"/>
      <c r="K19" s="20"/>
      <c r="L19" s="20"/>
      <c r="M19" s="20" t="s">
        <v>22</v>
      </c>
    </row>
    <row r="20" spans="1:13" ht="12.75">
      <c r="A20" s="121"/>
      <c r="B20" s="98"/>
      <c r="C20" s="98"/>
      <c r="D20" s="95"/>
      <c r="E20" s="19" t="s">
        <v>26</v>
      </c>
      <c r="F20" s="20">
        <f t="shared" si="1"/>
        <v>60000</v>
      </c>
      <c r="G20" s="23">
        <f t="shared" si="0"/>
        <v>60000</v>
      </c>
      <c r="H20" s="20">
        <v>60000</v>
      </c>
      <c r="I20" s="20">
        <v>0</v>
      </c>
      <c r="J20" s="20"/>
      <c r="K20" s="20"/>
      <c r="L20" s="20"/>
      <c r="M20" s="20" t="s">
        <v>22</v>
      </c>
    </row>
    <row r="21" spans="1:13" ht="22.5">
      <c r="A21" s="121"/>
      <c r="B21" s="98"/>
      <c r="C21" s="98"/>
      <c r="D21" s="95"/>
      <c r="E21" s="19" t="s">
        <v>27</v>
      </c>
      <c r="F21" s="20">
        <f t="shared" si="1"/>
        <v>45000</v>
      </c>
      <c r="G21" s="20">
        <f t="shared" si="0"/>
        <v>45000</v>
      </c>
      <c r="H21" s="20">
        <v>45000</v>
      </c>
      <c r="I21" s="20">
        <v>0</v>
      </c>
      <c r="J21" s="20"/>
      <c r="K21" s="20"/>
      <c r="L21" s="20"/>
      <c r="M21" s="20" t="s">
        <v>22</v>
      </c>
    </row>
    <row r="22" spans="1:13" ht="22.5">
      <c r="A22" s="121"/>
      <c r="B22" s="98"/>
      <c r="C22" s="98"/>
      <c r="D22" s="95"/>
      <c r="E22" s="19" t="s">
        <v>28</v>
      </c>
      <c r="F22" s="20">
        <f t="shared" si="1"/>
        <v>130000</v>
      </c>
      <c r="G22" s="20">
        <f t="shared" si="0"/>
        <v>130000</v>
      </c>
      <c r="H22" s="20">
        <v>130000</v>
      </c>
      <c r="I22" s="20">
        <v>0</v>
      </c>
      <c r="J22" s="20"/>
      <c r="K22" s="20"/>
      <c r="L22" s="20"/>
      <c r="M22" s="20" t="s">
        <v>22</v>
      </c>
    </row>
    <row r="23" spans="1:13" ht="22.5">
      <c r="A23" s="121"/>
      <c r="B23" s="98"/>
      <c r="C23" s="98"/>
      <c r="D23" s="95"/>
      <c r="E23" s="19" t="s">
        <v>105</v>
      </c>
      <c r="F23" s="20">
        <f t="shared" si="1"/>
        <v>2400000</v>
      </c>
      <c r="G23" s="20">
        <f t="shared" si="0"/>
        <v>2400000</v>
      </c>
      <c r="H23" s="20">
        <f>900000</f>
        <v>900000</v>
      </c>
      <c r="I23" s="20">
        <f>900000+600000</f>
        <v>1500000</v>
      </c>
      <c r="J23" s="20"/>
      <c r="K23" s="20"/>
      <c r="L23" s="20"/>
      <c r="M23" s="20" t="s">
        <v>22</v>
      </c>
    </row>
    <row r="24" spans="1:13" ht="22.5">
      <c r="A24" s="121"/>
      <c r="B24" s="98"/>
      <c r="C24" s="98"/>
      <c r="D24" s="95"/>
      <c r="E24" s="19" t="s">
        <v>29</v>
      </c>
      <c r="F24" s="20">
        <f t="shared" si="1"/>
        <v>150000</v>
      </c>
      <c r="G24" s="20">
        <f t="shared" si="0"/>
        <v>150000</v>
      </c>
      <c r="H24" s="20">
        <v>150000</v>
      </c>
      <c r="I24" s="20">
        <v>0</v>
      </c>
      <c r="J24" s="20"/>
      <c r="K24" s="20"/>
      <c r="L24" s="20"/>
      <c r="M24" s="20" t="s">
        <v>22</v>
      </c>
    </row>
    <row r="25" spans="1:13" ht="22.5">
      <c r="A25" s="121"/>
      <c r="B25" s="98"/>
      <c r="C25" s="98"/>
      <c r="D25" s="95"/>
      <c r="E25" s="19" t="s">
        <v>106</v>
      </c>
      <c r="F25" s="20">
        <f>G25</f>
        <v>2264818</v>
      </c>
      <c r="G25" s="20">
        <f>SUM(H25:L25)</f>
        <v>2264818</v>
      </c>
      <c r="H25" s="20">
        <v>0</v>
      </c>
      <c r="I25" s="20">
        <v>1132418</v>
      </c>
      <c r="J25" s="20" t="s">
        <v>104</v>
      </c>
      <c r="K25" s="20">
        <v>1132400</v>
      </c>
      <c r="L25" s="20"/>
      <c r="M25" s="20" t="s">
        <v>22</v>
      </c>
    </row>
    <row r="26" spans="1:13" ht="12.75">
      <c r="A26" s="121"/>
      <c r="B26" s="98"/>
      <c r="C26" s="98"/>
      <c r="D26" s="16" t="s">
        <v>30</v>
      </c>
      <c r="E26" s="17" t="s">
        <v>20</v>
      </c>
      <c r="F26" s="18">
        <f>G26</f>
        <v>1700000</v>
      </c>
      <c r="G26" s="18">
        <f t="shared" si="0"/>
        <v>1700000</v>
      </c>
      <c r="H26" s="18">
        <f>H27</f>
        <v>0</v>
      </c>
      <c r="I26" s="18">
        <f>I27</f>
        <v>0</v>
      </c>
      <c r="J26" s="18"/>
      <c r="K26" s="18">
        <f>K27</f>
        <v>0</v>
      </c>
      <c r="L26" s="18">
        <f>L27</f>
        <v>1700000</v>
      </c>
      <c r="M26" s="18"/>
    </row>
    <row r="27" spans="1:13" ht="22.5">
      <c r="A27" s="121"/>
      <c r="B27" s="98"/>
      <c r="C27" s="98"/>
      <c r="D27" s="11"/>
      <c r="E27" s="19" t="s">
        <v>31</v>
      </c>
      <c r="F27" s="20">
        <f t="shared" si="1"/>
        <v>1700000</v>
      </c>
      <c r="G27" s="20">
        <f t="shared" si="0"/>
        <v>1700000</v>
      </c>
      <c r="H27" s="20">
        <v>0</v>
      </c>
      <c r="I27" s="20"/>
      <c r="J27" s="20"/>
      <c r="K27" s="20"/>
      <c r="L27" s="20">
        <v>1700000</v>
      </c>
      <c r="M27" s="20" t="s">
        <v>22</v>
      </c>
    </row>
    <row r="28" spans="1:13" ht="12.75">
      <c r="A28" s="121"/>
      <c r="B28" s="98"/>
      <c r="C28" s="98"/>
      <c r="D28" s="16" t="s">
        <v>32</v>
      </c>
      <c r="E28" s="17" t="s">
        <v>20</v>
      </c>
      <c r="F28" s="18">
        <f>G28</f>
        <v>300000</v>
      </c>
      <c r="G28" s="18">
        <f t="shared" si="0"/>
        <v>300000</v>
      </c>
      <c r="H28" s="18">
        <f>H29</f>
        <v>0</v>
      </c>
      <c r="I28" s="18">
        <f>I29</f>
        <v>300000</v>
      </c>
      <c r="J28" s="18"/>
      <c r="K28" s="18">
        <f>K29</f>
        <v>0</v>
      </c>
      <c r="L28" s="18">
        <f>L29</f>
        <v>0</v>
      </c>
      <c r="M28" s="18"/>
    </row>
    <row r="29" spans="1:13" ht="22.5">
      <c r="A29" s="121"/>
      <c r="B29" s="98"/>
      <c r="C29" s="98"/>
      <c r="D29" s="11"/>
      <c r="E29" s="19" t="s">
        <v>33</v>
      </c>
      <c r="F29" s="20">
        <f t="shared" si="1"/>
        <v>300000</v>
      </c>
      <c r="G29" s="20">
        <f t="shared" si="0"/>
        <v>300000</v>
      </c>
      <c r="H29" s="20">
        <f>120000-120000</f>
        <v>0</v>
      </c>
      <c r="I29" s="20">
        <v>300000</v>
      </c>
      <c r="J29" s="20"/>
      <c r="K29" s="20"/>
      <c r="L29" s="20"/>
      <c r="M29" s="20" t="s">
        <v>22</v>
      </c>
    </row>
    <row r="30" spans="1:13" ht="33.75">
      <c r="A30" s="121"/>
      <c r="B30" s="98"/>
      <c r="C30" s="98"/>
      <c r="D30" s="16" t="s">
        <v>34</v>
      </c>
      <c r="E30" s="17" t="s">
        <v>35</v>
      </c>
      <c r="F30" s="18">
        <f>G30</f>
        <v>550000</v>
      </c>
      <c r="G30" s="18">
        <f t="shared" si="0"/>
        <v>550000</v>
      </c>
      <c r="H30" s="24">
        <f>H31+H32</f>
        <v>550000</v>
      </c>
      <c r="I30" s="18">
        <f>I32+I31</f>
        <v>0</v>
      </c>
      <c r="J30" s="18"/>
      <c r="K30" s="18"/>
      <c r="L30" s="18"/>
      <c r="M30" s="18"/>
    </row>
    <row r="31" spans="1:13" ht="12.75">
      <c r="A31" s="121"/>
      <c r="B31" s="98"/>
      <c r="C31" s="98"/>
      <c r="D31" s="83"/>
      <c r="E31" s="19" t="s">
        <v>36</v>
      </c>
      <c r="F31" s="20">
        <f t="shared" si="1"/>
        <v>200000</v>
      </c>
      <c r="G31" s="20">
        <f t="shared" si="0"/>
        <v>200000</v>
      </c>
      <c r="H31" s="20">
        <v>200000</v>
      </c>
      <c r="I31" s="20">
        <v>0</v>
      </c>
      <c r="J31" s="20"/>
      <c r="K31" s="20"/>
      <c r="L31" s="20"/>
      <c r="M31" s="20" t="s">
        <v>37</v>
      </c>
    </row>
    <row r="32" spans="1:13" ht="12.75" customHeight="1">
      <c r="A32" s="121"/>
      <c r="B32" s="98"/>
      <c r="C32" s="98"/>
      <c r="D32" s="84"/>
      <c r="E32" s="22" t="s">
        <v>38</v>
      </c>
      <c r="F32" s="20">
        <f t="shared" si="1"/>
        <v>350000</v>
      </c>
      <c r="G32" s="20">
        <f t="shared" si="0"/>
        <v>350000</v>
      </c>
      <c r="H32" s="25">
        <v>350000</v>
      </c>
      <c r="I32" s="20">
        <v>0</v>
      </c>
      <c r="J32" s="20"/>
      <c r="K32" s="20"/>
      <c r="L32" s="20"/>
      <c r="M32" s="20" t="s">
        <v>37</v>
      </c>
    </row>
    <row r="33" spans="1:13" ht="12.75">
      <c r="A33" s="6" t="s">
        <v>39</v>
      </c>
      <c r="B33" s="7" t="s">
        <v>40</v>
      </c>
      <c r="C33" s="7"/>
      <c r="D33" s="7"/>
      <c r="E33" s="26" t="s">
        <v>41</v>
      </c>
      <c r="F33" s="10">
        <f t="shared" si="1"/>
        <v>540000</v>
      </c>
      <c r="G33" s="10">
        <f t="shared" si="0"/>
        <v>540000</v>
      </c>
      <c r="H33" s="10">
        <f>H34+H37</f>
        <v>30000</v>
      </c>
      <c r="I33" s="10">
        <f>I34+I37</f>
        <v>510000</v>
      </c>
      <c r="J33" s="10"/>
      <c r="K33" s="10">
        <f aca="true" t="shared" si="2" ref="K33:L35">K34</f>
        <v>0</v>
      </c>
      <c r="L33" s="10">
        <f t="shared" si="2"/>
        <v>0</v>
      </c>
      <c r="M33" s="27"/>
    </row>
    <row r="34" spans="1:13" ht="12.75">
      <c r="A34" s="110"/>
      <c r="B34" s="112"/>
      <c r="C34" s="28" t="s">
        <v>42</v>
      </c>
      <c r="D34" s="28"/>
      <c r="E34" s="29" t="s">
        <v>43</v>
      </c>
      <c r="F34" s="14">
        <f t="shared" si="1"/>
        <v>30000</v>
      </c>
      <c r="G34" s="14">
        <f t="shared" si="0"/>
        <v>30000</v>
      </c>
      <c r="H34" s="30">
        <f>H35</f>
        <v>30000</v>
      </c>
      <c r="I34" s="30">
        <f>I35</f>
        <v>0</v>
      </c>
      <c r="J34" s="30"/>
      <c r="K34" s="30">
        <f t="shared" si="2"/>
        <v>0</v>
      </c>
      <c r="L34" s="30">
        <f t="shared" si="2"/>
        <v>0</v>
      </c>
      <c r="M34" s="30"/>
    </row>
    <row r="35" spans="1:13" ht="33.75">
      <c r="A35" s="111"/>
      <c r="B35" s="113"/>
      <c r="C35" s="112"/>
      <c r="D35" s="33" t="s">
        <v>44</v>
      </c>
      <c r="E35" s="17" t="s">
        <v>35</v>
      </c>
      <c r="F35" s="18">
        <f t="shared" si="1"/>
        <v>30000</v>
      </c>
      <c r="G35" s="18">
        <f t="shared" si="0"/>
        <v>30000</v>
      </c>
      <c r="H35" s="34">
        <f>H36</f>
        <v>30000</v>
      </c>
      <c r="I35" s="34">
        <f>I36</f>
        <v>0</v>
      </c>
      <c r="J35" s="34"/>
      <c r="K35" s="34">
        <f t="shared" si="2"/>
        <v>0</v>
      </c>
      <c r="L35" s="34">
        <f t="shared" si="2"/>
        <v>0</v>
      </c>
      <c r="M35" s="34"/>
    </row>
    <row r="36" spans="1:13" ht="22.5">
      <c r="A36" s="111"/>
      <c r="B36" s="113"/>
      <c r="C36" s="114"/>
      <c r="D36" s="36"/>
      <c r="E36" s="37" t="s">
        <v>45</v>
      </c>
      <c r="F36" s="20">
        <f t="shared" si="1"/>
        <v>30000</v>
      </c>
      <c r="G36" s="20">
        <f t="shared" si="0"/>
        <v>30000</v>
      </c>
      <c r="H36" s="38">
        <v>30000</v>
      </c>
      <c r="I36" s="38">
        <v>0</v>
      </c>
      <c r="J36" s="38"/>
      <c r="K36" s="38"/>
      <c r="L36" s="38"/>
      <c r="M36" s="38" t="s">
        <v>37</v>
      </c>
    </row>
    <row r="37" spans="1:13" ht="12.75">
      <c r="A37" s="31"/>
      <c r="B37" s="32"/>
      <c r="C37" s="39" t="s">
        <v>46</v>
      </c>
      <c r="D37" s="28"/>
      <c r="E37" s="29" t="s">
        <v>47</v>
      </c>
      <c r="F37" s="14">
        <f t="shared" si="1"/>
        <v>510000</v>
      </c>
      <c r="G37" s="14">
        <f t="shared" si="0"/>
        <v>510000</v>
      </c>
      <c r="H37" s="30">
        <f>H38</f>
        <v>0</v>
      </c>
      <c r="I37" s="30">
        <f>I38</f>
        <v>510000</v>
      </c>
      <c r="J37" s="30"/>
      <c r="K37" s="30"/>
      <c r="L37" s="30"/>
      <c r="M37" s="30"/>
    </row>
    <row r="38" spans="1:13" ht="12.75">
      <c r="A38" s="31"/>
      <c r="B38" s="32"/>
      <c r="C38" s="35"/>
      <c r="D38" s="33" t="s">
        <v>48</v>
      </c>
      <c r="E38" s="17" t="s">
        <v>49</v>
      </c>
      <c r="F38" s="18">
        <f t="shared" si="1"/>
        <v>510000</v>
      </c>
      <c r="G38" s="18">
        <f t="shared" si="0"/>
        <v>510000</v>
      </c>
      <c r="H38" s="34">
        <f>H39</f>
        <v>0</v>
      </c>
      <c r="I38" s="34">
        <f>I39</f>
        <v>510000</v>
      </c>
      <c r="J38" s="34"/>
      <c r="K38" s="34"/>
      <c r="L38" s="34"/>
      <c r="M38" s="34"/>
    </row>
    <row r="39" spans="1:13" ht="12.75">
      <c r="A39" s="31"/>
      <c r="B39" s="32"/>
      <c r="C39" s="35"/>
      <c r="D39" s="36"/>
      <c r="E39" s="37" t="s">
        <v>50</v>
      </c>
      <c r="F39" s="20">
        <f t="shared" si="1"/>
        <v>510000</v>
      </c>
      <c r="G39" s="20">
        <f>SUM(H39:L39)</f>
        <v>510000</v>
      </c>
      <c r="H39" s="38">
        <v>0</v>
      </c>
      <c r="I39" s="38">
        <v>510000</v>
      </c>
      <c r="J39" s="38"/>
      <c r="K39" s="38"/>
      <c r="L39" s="38"/>
      <c r="M39" s="38"/>
    </row>
    <row r="40" spans="1:13" ht="12.75">
      <c r="A40" s="6" t="s">
        <v>51</v>
      </c>
      <c r="B40" s="7" t="s">
        <v>52</v>
      </c>
      <c r="C40" s="7"/>
      <c r="D40" s="7"/>
      <c r="E40" s="26" t="s">
        <v>53</v>
      </c>
      <c r="F40" s="10">
        <f t="shared" si="1"/>
        <v>2320000</v>
      </c>
      <c r="G40" s="10">
        <f>SUM(H40:L40)</f>
        <v>2320000</v>
      </c>
      <c r="H40" s="10">
        <f>H41</f>
        <v>30000</v>
      </c>
      <c r="I40" s="10">
        <f>I41</f>
        <v>2290000</v>
      </c>
      <c r="J40" s="10"/>
      <c r="K40" s="10">
        <f>K41</f>
        <v>0</v>
      </c>
      <c r="L40" s="10">
        <f>L41</f>
        <v>0</v>
      </c>
      <c r="M40" s="10"/>
    </row>
    <row r="41" spans="1:13" ht="12.75">
      <c r="A41" s="111"/>
      <c r="B41" s="113"/>
      <c r="C41" s="12" t="s">
        <v>54</v>
      </c>
      <c r="D41" s="12"/>
      <c r="E41" s="13" t="s">
        <v>55</v>
      </c>
      <c r="F41" s="14">
        <f t="shared" si="1"/>
        <v>2320000</v>
      </c>
      <c r="G41" s="15">
        <f>G42+G45</f>
        <v>2320000</v>
      </c>
      <c r="H41" s="15">
        <f>H42+H45</f>
        <v>30000</v>
      </c>
      <c r="I41" s="15">
        <f>I42+I45</f>
        <v>2290000</v>
      </c>
      <c r="J41" s="15"/>
      <c r="K41" s="15"/>
      <c r="L41" s="15"/>
      <c r="M41" s="15"/>
    </row>
    <row r="42" spans="1:13" ht="12.75">
      <c r="A42" s="111"/>
      <c r="B42" s="113"/>
      <c r="C42" s="115"/>
      <c r="D42" s="33" t="s">
        <v>56</v>
      </c>
      <c r="E42" s="17" t="s">
        <v>20</v>
      </c>
      <c r="F42" s="18">
        <f t="shared" si="1"/>
        <v>2290000</v>
      </c>
      <c r="G42" s="18">
        <f>SUM(H42:L42)</f>
        <v>2290000</v>
      </c>
      <c r="H42" s="34">
        <f>H43</f>
        <v>0</v>
      </c>
      <c r="I42" s="34">
        <f>I43+I44</f>
        <v>2290000</v>
      </c>
      <c r="J42" s="34"/>
      <c r="K42" s="41"/>
      <c r="L42" s="41"/>
      <c r="M42" s="41"/>
    </row>
    <row r="43" spans="1:13" ht="12.75">
      <c r="A43" s="111"/>
      <c r="B43" s="113"/>
      <c r="C43" s="115"/>
      <c r="D43" s="40"/>
      <c r="E43" s="42" t="s">
        <v>57</v>
      </c>
      <c r="F43" s="20">
        <f t="shared" si="1"/>
        <v>2090000</v>
      </c>
      <c r="G43" s="43">
        <f>H43+I43+K43+L43</f>
        <v>2090000</v>
      </c>
      <c r="H43" s="43">
        <v>0</v>
      </c>
      <c r="I43" s="43">
        <v>2090000</v>
      </c>
      <c r="J43" s="43"/>
      <c r="K43" s="43"/>
      <c r="L43" s="44"/>
      <c r="M43" s="43" t="s">
        <v>22</v>
      </c>
    </row>
    <row r="44" spans="1:13" ht="22.5">
      <c r="A44" s="111"/>
      <c r="B44" s="113"/>
      <c r="C44" s="115"/>
      <c r="D44" s="40"/>
      <c r="E44" s="42" t="s">
        <v>58</v>
      </c>
      <c r="F44" s="20">
        <f t="shared" si="1"/>
        <v>200000</v>
      </c>
      <c r="G44" s="43">
        <f>H44+I44+K44+L44</f>
        <v>200000</v>
      </c>
      <c r="H44" s="43">
        <v>0</v>
      </c>
      <c r="I44" s="43">
        <v>200000</v>
      </c>
      <c r="J44" s="43"/>
      <c r="K44" s="43"/>
      <c r="L44" s="44"/>
      <c r="M44" s="43" t="s">
        <v>22</v>
      </c>
    </row>
    <row r="45" spans="1:13" ht="12.75">
      <c r="A45" s="111"/>
      <c r="B45" s="113"/>
      <c r="C45" s="115"/>
      <c r="D45" s="16" t="s">
        <v>59</v>
      </c>
      <c r="E45" s="17" t="s">
        <v>49</v>
      </c>
      <c r="F45" s="18">
        <f t="shared" si="1"/>
        <v>30000</v>
      </c>
      <c r="G45" s="18">
        <f>SUM(H45:L45)</f>
        <v>30000</v>
      </c>
      <c r="H45" s="18">
        <f>H46</f>
        <v>30000</v>
      </c>
      <c r="I45" s="18"/>
      <c r="J45" s="18"/>
      <c r="K45" s="18"/>
      <c r="L45" s="18"/>
      <c r="M45" s="34"/>
    </row>
    <row r="46" spans="1:13" ht="12.75">
      <c r="A46" s="111"/>
      <c r="B46" s="113"/>
      <c r="C46" s="115"/>
      <c r="D46" s="11"/>
      <c r="E46" s="19" t="s">
        <v>60</v>
      </c>
      <c r="F46" s="20">
        <f t="shared" si="1"/>
        <v>30000</v>
      </c>
      <c r="G46" s="43">
        <f>H46+I46+K46+L46</f>
        <v>30000</v>
      </c>
      <c r="H46" s="20">
        <v>30000</v>
      </c>
      <c r="I46" s="20"/>
      <c r="J46" s="20"/>
      <c r="K46" s="20"/>
      <c r="L46" s="20"/>
      <c r="M46" s="43" t="s">
        <v>22</v>
      </c>
    </row>
    <row r="47" spans="1:13" ht="12.75">
      <c r="A47" s="6" t="s">
        <v>61</v>
      </c>
      <c r="B47" s="7" t="s">
        <v>62</v>
      </c>
      <c r="C47" s="7"/>
      <c r="D47" s="7"/>
      <c r="E47" s="26" t="s">
        <v>63</v>
      </c>
      <c r="F47" s="10">
        <f t="shared" si="1"/>
        <v>40000</v>
      </c>
      <c r="G47" s="10">
        <f>H47+I47+K47+L47</f>
        <v>40000</v>
      </c>
      <c r="H47" s="10">
        <f aca="true" t="shared" si="3" ref="H47:I49">H48</f>
        <v>40000</v>
      </c>
      <c r="I47" s="10">
        <f t="shared" si="3"/>
        <v>0</v>
      </c>
      <c r="J47" s="10"/>
      <c r="K47" s="10">
        <f aca="true" t="shared" si="4" ref="K47:L49">K48</f>
        <v>0</v>
      </c>
      <c r="L47" s="10">
        <f t="shared" si="4"/>
        <v>0</v>
      </c>
      <c r="M47" s="10"/>
    </row>
    <row r="48" spans="1:13" ht="12.75">
      <c r="A48" s="99"/>
      <c r="B48" s="101"/>
      <c r="C48" s="12" t="s">
        <v>64</v>
      </c>
      <c r="D48" s="12"/>
      <c r="E48" s="13" t="s">
        <v>65</v>
      </c>
      <c r="F48" s="14">
        <f t="shared" si="1"/>
        <v>40000</v>
      </c>
      <c r="G48" s="15">
        <f>G49</f>
        <v>40000</v>
      </c>
      <c r="H48" s="15">
        <f t="shared" si="3"/>
        <v>40000</v>
      </c>
      <c r="I48" s="15">
        <f t="shared" si="3"/>
        <v>0</v>
      </c>
      <c r="J48" s="15"/>
      <c r="K48" s="15">
        <f t="shared" si="4"/>
        <v>0</v>
      </c>
      <c r="L48" s="15">
        <f t="shared" si="4"/>
        <v>0</v>
      </c>
      <c r="M48" s="15"/>
    </row>
    <row r="49" spans="1:13" ht="12.75">
      <c r="A49" s="99"/>
      <c r="B49" s="101"/>
      <c r="C49" s="98"/>
      <c r="D49" s="16" t="s">
        <v>56</v>
      </c>
      <c r="E49" s="17" t="s">
        <v>20</v>
      </c>
      <c r="F49" s="18">
        <f t="shared" si="1"/>
        <v>40000</v>
      </c>
      <c r="G49" s="18">
        <f>SUM(H49:L49)</f>
        <v>40000</v>
      </c>
      <c r="H49" s="18">
        <f t="shared" si="3"/>
        <v>40000</v>
      </c>
      <c r="I49" s="18">
        <f t="shared" si="3"/>
        <v>0</v>
      </c>
      <c r="J49" s="18"/>
      <c r="K49" s="18">
        <f t="shared" si="4"/>
        <v>0</v>
      </c>
      <c r="L49" s="18">
        <f t="shared" si="4"/>
        <v>0</v>
      </c>
      <c r="M49" s="18"/>
    </row>
    <row r="50" spans="1:13" ht="12.75">
      <c r="A50" s="100"/>
      <c r="B50" s="102"/>
      <c r="C50" s="98"/>
      <c r="D50" s="11"/>
      <c r="E50" s="19" t="s">
        <v>66</v>
      </c>
      <c r="F50" s="20">
        <f t="shared" si="1"/>
        <v>40000</v>
      </c>
      <c r="G50" s="43">
        <f>H50+I50+K50+L50</f>
        <v>40000</v>
      </c>
      <c r="H50" s="20">
        <v>40000</v>
      </c>
      <c r="I50" s="20">
        <v>0</v>
      </c>
      <c r="J50" s="20"/>
      <c r="K50" s="20"/>
      <c r="L50" s="20"/>
      <c r="M50" s="20" t="s">
        <v>22</v>
      </c>
    </row>
    <row r="51" spans="1:13" ht="12.75">
      <c r="A51" s="6" t="s">
        <v>67</v>
      </c>
      <c r="B51" s="7" t="s">
        <v>68</v>
      </c>
      <c r="C51" s="8"/>
      <c r="D51" s="8"/>
      <c r="E51" s="45" t="s">
        <v>69</v>
      </c>
      <c r="F51" s="10">
        <f>G51</f>
        <v>5732040</v>
      </c>
      <c r="G51" s="10">
        <f>H51+I51+K51+L51</f>
        <v>5732040</v>
      </c>
      <c r="H51" s="10">
        <f>H52</f>
        <v>0</v>
      </c>
      <c r="I51" s="10">
        <f>I52</f>
        <v>1471856</v>
      </c>
      <c r="J51" s="10"/>
      <c r="K51" s="10">
        <f>K52</f>
        <v>300000</v>
      </c>
      <c r="L51" s="10">
        <f>L52</f>
        <v>3960184</v>
      </c>
      <c r="M51" s="10"/>
    </row>
    <row r="52" spans="1:13" ht="12.75">
      <c r="A52" s="103"/>
      <c r="B52" s="105"/>
      <c r="C52" s="46">
        <v>80101</v>
      </c>
      <c r="D52" s="46"/>
      <c r="E52" s="47" t="s">
        <v>70</v>
      </c>
      <c r="F52" s="14">
        <f>G52</f>
        <v>5732040</v>
      </c>
      <c r="G52" s="30">
        <f>H52+I52+K52+L52</f>
        <v>5732040</v>
      </c>
      <c r="H52" s="15">
        <f>H53+H56+H58</f>
        <v>0</v>
      </c>
      <c r="I52" s="15">
        <f>I53+I56+I58</f>
        <v>1471856</v>
      </c>
      <c r="J52" s="15"/>
      <c r="K52" s="15">
        <f>K53+K56+K58</f>
        <v>300000</v>
      </c>
      <c r="L52" s="15">
        <f>L53+L56+L58</f>
        <v>3960184</v>
      </c>
      <c r="M52" s="15"/>
    </row>
    <row r="53" spans="1:13" ht="12.75">
      <c r="A53" s="104"/>
      <c r="B53" s="106"/>
      <c r="C53" s="107"/>
      <c r="D53" s="48">
        <v>6050</v>
      </c>
      <c r="E53" s="17" t="s">
        <v>20</v>
      </c>
      <c r="F53" s="18">
        <f>G53</f>
        <v>1080000</v>
      </c>
      <c r="G53" s="18">
        <f>SUM(H53:L53)</f>
        <v>1080000</v>
      </c>
      <c r="H53" s="34">
        <f>H54+H55</f>
        <v>0</v>
      </c>
      <c r="I53" s="34">
        <f>I54+I55</f>
        <v>780000</v>
      </c>
      <c r="J53" s="34"/>
      <c r="K53" s="34">
        <f>K55</f>
        <v>300000</v>
      </c>
      <c r="L53" s="49"/>
      <c r="M53" s="49"/>
    </row>
    <row r="54" spans="1:13" ht="12.75">
      <c r="A54" s="104"/>
      <c r="B54" s="106"/>
      <c r="C54" s="108"/>
      <c r="D54" s="85"/>
      <c r="E54" s="50" t="s">
        <v>71</v>
      </c>
      <c r="F54" s="20">
        <f aca="true" t="shared" si="5" ref="F54:F60">G54</f>
        <v>130000</v>
      </c>
      <c r="G54" s="43">
        <f>H54+I54+K54+L54</f>
        <v>130000</v>
      </c>
      <c r="H54" s="43">
        <v>0</v>
      </c>
      <c r="I54" s="43">
        <v>130000</v>
      </c>
      <c r="J54" s="43"/>
      <c r="K54" s="43">
        <v>0</v>
      </c>
      <c r="L54" s="43"/>
      <c r="M54" s="43" t="s">
        <v>22</v>
      </c>
    </row>
    <row r="55" spans="1:13" ht="12.75">
      <c r="A55" s="104"/>
      <c r="B55" s="106"/>
      <c r="C55" s="108"/>
      <c r="D55" s="92"/>
      <c r="E55" s="51" t="s">
        <v>72</v>
      </c>
      <c r="F55" s="52">
        <f>G55</f>
        <v>950000</v>
      </c>
      <c r="G55" s="52">
        <f>H55+I55+K55+L55</f>
        <v>950000</v>
      </c>
      <c r="H55" s="53">
        <v>0</v>
      </c>
      <c r="I55" s="53">
        <v>650000</v>
      </c>
      <c r="J55" s="54" t="s">
        <v>73</v>
      </c>
      <c r="K55" s="43">
        <v>300000</v>
      </c>
      <c r="L55" s="53"/>
      <c r="M55" s="53" t="s">
        <v>22</v>
      </c>
    </row>
    <row r="56" spans="1:13" ht="12.75">
      <c r="A56" s="104"/>
      <c r="B56" s="106"/>
      <c r="C56" s="108"/>
      <c r="D56" s="55">
        <v>6058</v>
      </c>
      <c r="E56" s="56" t="s">
        <v>20</v>
      </c>
      <c r="F56" s="18">
        <f>G56</f>
        <v>3960184</v>
      </c>
      <c r="G56" s="34">
        <f>H56+I56+K56+L56</f>
        <v>3960184</v>
      </c>
      <c r="H56" s="34">
        <f>H57</f>
        <v>0</v>
      </c>
      <c r="I56" s="34">
        <f>I57</f>
        <v>0</v>
      </c>
      <c r="J56" s="34"/>
      <c r="K56" s="34">
        <f>K57</f>
        <v>0</v>
      </c>
      <c r="L56" s="34">
        <f>L57</f>
        <v>3960184</v>
      </c>
      <c r="M56" s="57"/>
    </row>
    <row r="57" spans="1:13" ht="22.5">
      <c r="A57" s="104"/>
      <c r="B57" s="106"/>
      <c r="C57" s="108"/>
      <c r="D57" s="58"/>
      <c r="E57" s="50" t="s">
        <v>74</v>
      </c>
      <c r="F57" s="20">
        <f t="shared" si="5"/>
        <v>3960184</v>
      </c>
      <c r="G57" s="43">
        <f>SUM(H57:L57)</f>
        <v>3960184</v>
      </c>
      <c r="H57" s="43">
        <v>0</v>
      </c>
      <c r="I57" s="59"/>
      <c r="J57" s="60"/>
      <c r="K57" s="43"/>
      <c r="L57" s="61">
        <v>3960184</v>
      </c>
      <c r="M57" s="61" t="s">
        <v>22</v>
      </c>
    </row>
    <row r="58" spans="1:13" ht="12.75">
      <c r="A58" s="104"/>
      <c r="B58" s="106"/>
      <c r="C58" s="108"/>
      <c r="D58" s="55">
        <v>6059</v>
      </c>
      <c r="E58" s="56" t="s">
        <v>20</v>
      </c>
      <c r="F58" s="18">
        <f t="shared" si="5"/>
        <v>691856</v>
      </c>
      <c r="G58" s="34">
        <f>H58+I58+K58+L58</f>
        <v>691856</v>
      </c>
      <c r="H58" s="34">
        <f>H59</f>
        <v>0</v>
      </c>
      <c r="I58" s="34">
        <f>I59</f>
        <v>691856</v>
      </c>
      <c r="J58" s="34"/>
      <c r="K58" s="34">
        <f>K59</f>
        <v>0</v>
      </c>
      <c r="L58" s="34">
        <f>L59</f>
        <v>0</v>
      </c>
      <c r="M58" s="57"/>
    </row>
    <row r="59" spans="1:13" ht="22.5">
      <c r="A59" s="104"/>
      <c r="B59" s="106"/>
      <c r="C59" s="109"/>
      <c r="D59" s="58"/>
      <c r="E59" s="50" t="s">
        <v>74</v>
      </c>
      <c r="F59" s="20">
        <f t="shared" si="5"/>
        <v>691856</v>
      </c>
      <c r="G59" s="43">
        <f>SUM(H59:L59)</f>
        <v>691856</v>
      </c>
      <c r="H59" s="43">
        <v>0</v>
      </c>
      <c r="I59" s="43">
        <v>691856</v>
      </c>
      <c r="J59" s="43"/>
      <c r="K59" s="43"/>
      <c r="L59" s="62"/>
      <c r="M59" s="43" t="s">
        <v>22</v>
      </c>
    </row>
    <row r="60" spans="1:13" ht="12.75">
      <c r="A60" s="6" t="s">
        <v>75</v>
      </c>
      <c r="B60" s="7" t="s">
        <v>76</v>
      </c>
      <c r="C60" s="7"/>
      <c r="D60" s="7"/>
      <c r="E60" s="26" t="s">
        <v>77</v>
      </c>
      <c r="F60" s="10">
        <f t="shared" si="5"/>
        <v>2835404</v>
      </c>
      <c r="G60" s="10">
        <f>H60+I60+K60+L60</f>
        <v>2835404</v>
      </c>
      <c r="H60" s="10">
        <f>H61+H67+H72</f>
        <v>115000</v>
      </c>
      <c r="I60" s="10">
        <f>I61+I67+I72</f>
        <v>442061</v>
      </c>
      <c r="J60" s="10"/>
      <c r="K60" s="10">
        <f>K61+K67+K72</f>
        <v>0</v>
      </c>
      <c r="L60" s="10">
        <f>L61+L67+L72</f>
        <v>2278343</v>
      </c>
      <c r="M60" s="10"/>
    </row>
    <row r="61" spans="1:13" ht="12.75">
      <c r="A61" s="93"/>
      <c r="B61" s="94"/>
      <c r="C61" s="12" t="s">
        <v>78</v>
      </c>
      <c r="D61" s="63"/>
      <c r="E61" s="13" t="s">
        <v>79</v>
      </c>
      <c r="F61" s="15">
        <f>F62</f>
        <v>120000</v>
      </c>
      <c r="G61" s="15">
        <f>G62</f>
        <v>120000</v>
      </c>
      <c r="H61" s="15">
        <f>H62</f>
        <v>80000</v>
      </c>
      <c r="I61" s="15">
        <f>I62</f>
        <v>40000</v>
      </c>
      <c r="J61" s="15"/>
      <c r="K61" s="15">
        <f>K62</f>
        <v>0</v>
      </c>
      <c r="L61" s="15">
        <f>L62</f>
        <v>0</v>
      </c>
      <c r="M61" s="14"/>
    </row>
    <row r="62" spans="1:13" ht="12.75">
      <c r="A62" s="93"/>
      <c r="B62" s="94"/>
      <c r="C62" s="83"/>
      <c r="D62" s="64" t="s">
        <v>56</v>
      </c>
      <c r="E62" s="17" t="s">
        <v>20</v>
      </c>
      <c r="F62" s="18">
        <f aca="true" t="shared" si="6" ref="F62:F79">G62</f>
        <v>120000</v>
      </c>
      <c r="G62" s="18">
        <f>SUM(H62:L62)</f>
        <v>120000</v>
      </c>
      <c r="H62" s="18">
        <f>H63+H64+H65</f>
        <v>80000</v>
      </c>
      <c r="I62" s="18">
        <f>I63+I64+I65+I66</f>
        <v>40000</v>
      </c>
      <c r="J62" s="18"/>
      <c r="K62" s="18">
        <f>K63+K64+K65</f>
        <v>0</v>
      </c>
      <c r="L62" s="18">
        <f>L63+L64+L65</f>
        <v>0</v>
      </c>
      <c r="M62" s="18"/>
    </row>
    <row r="63" spans="1:13" ht="12.75">
      <c r="A63" s="93"/>
      <c r="B63" s="94"/>
      <c r="C63" s="95"/>
      <c r="D63" s="96"/>
      <c r="E63" s="22" t="s">
        <v>80</v>
      </c>
      <c r="F63" s="20">
        <f t="shared" si="6"/>
        <v>40000</v>
      </c>
      <c r="G63" s="23">
        <f>SUM(H63:L63)</f>
        <v>40000</v>
      </c>
      <c r="H63" s="23">
        <v>40000</v>
      </c>
      <c r="I63" s="23">
        <v>0</v>
      </c>
      <c r="J63" s="23"/>
      <c r="K63" s="20"/>
      <c r="L63" s="20"/>
      <c r="M63" s="20" t="s">
        <v>22</v>
      </c>
    </row>
    <row r="64" spans="1:13" ht="12.75">
      <c r="A64" s="93"/>
      <c r="B64" s="94"/>
      <c r="C64" s="95"/>
      <c r="D64" s="97"/>
      <c r="E64" s="19" t="s">
        <v>81</v>
      </c>
      <c r="F64" s="20">
        <f t="shared" si="6"/>
        <v>40000</v>
      </c>
      <c r="G64" s="23">
        <f>SUM(H64:L64)</f>
        <v>40000</v>
      </c>
      <c r="H64" s="20">
        <v>0</v>
      </c>
      <c r="I64" s="20">
        <v>40000</v>
      </c>
      <c r="J64" s="20"/>
      <c r="K64" s="20"/>
      <c r="L64" s="20"/>
      <c r="M64" s="20" t="s">
        <v>22</v>
      </c>
    </row>
    <row r="65" spans="1:13" ht="12.75">
      <c r="A65" s="93"/>
      <c r="B65" s="94"/>
      <c r="C65" s="95"/>
      <c r="D65" s="97"/>
      <c r="E65" s="19" t="s">
        <v>82</v>
      </c>
      <c r="F65" s="20">
        <f t="shared" si="6"/>
        <v>40000</v>
      </c>
      <c r="G65" s="23">
        <f>SUM(H65:L65)</f>
        <v>40000</v>
      </c>
      <c r="H65" s="20">
        <v>40000</v>
      </c>
      <c r="I65" s="20">
        <v>0</v>
      </c>
      <c r="J65" s="20"/>
      <c r="K65" s="20"/>
      <c r="L65" s="20"/>
      <c r="M65" s="20" t="s">
        <v>22</v>
      </c>
    </row>
    <row r="66" spans="1:13" ht="12.75">
      <c r="A66" s="93"/>
      <c r="B66" s="94"/>
      <c r="C66" s="21"/>
      <c r="D66" s="65"/>
      <c r="E66" s="19" t="s">
        <v>83</v>
      </c>
      <c r="F66" s="20">
        <f t="shared" si="6"/>
        <v>0</v>
      </c>
      <c r="G66" s="23">
        <f>SUM(H66:L66)</f>
        <v>0</v>
      </c>
      <c r="H66" s="20">
        <v>0</v>
      </c>
      <c r="I66" s="20">
        <v>0</v>
      </c>
      <c r="J66" s="20"/>
      <c r="K66" s="20"/>
      <c r="L66" s="20"/>
      <c r="M66" s="20" t="s">
        <v>22</v>
      </c>
    </row>
    <row r="67" spans="1:13" ht="12.75">
      <c r="A67" s="93"/>
      <c r="B67" s="94"/>
      <c r="C67" s="12" t="s">
        <v>84</v>
      </c>
      <c r="D67" s="63"/>
      <c r="E67" s="13" t="s">
        <v>85</v>
      </c>
      <c r="F67" s="14">
        <f t="shared" si="6"/>
        <v>2680404</v>
      </c>
      <c r="G67" s="15">
        <f>G68+G70</f>
        <v>2680404</v>
      </c>
      <c r="H67" s="15">
        <f>H68+H70</f>
        <v>0</v>
      </c>
      <c r="I67" s="15">
        <f>I68+I70</f>
        <v>402061</v>
      </c>
      <c r="J67" s="15"/>
      <c r="K67" s="15">
        <f>K68+K70</f>
        <v>0</v>
      </c>
      <c r="L67" s="15">
        <f>L68+L70</f>
        <v>2278343</v>
      </c>
      <c r="M67" s="15"/>
    </row>
    <row r="68" spans="1:13" ht="12.75">
      <c r="A68" s="93"/>
      <c r="B68" s="94"/>
      <c r="C68" s="83"/>
      <c r="D68" s="64" t="s">
        <v>30</v>
      </c>
      <c r="E68" s="17" t="s">
        <v>20</v>
      </c>
      <c r="F68" s="18">
        <f t="shared" si="6"/>
        <v>2278343</v>
      </c>
      <c r="G68" s="18">
        <f>H68+I68+K68+L68</f>
        <v>2278343</v>
      </c>
      <c r="H68" s="18">
        <f>H69</f>
        <v>0</v>
      </c>
      <c r="I68" s="18">
        <f>I69</f>
        <v>0</v>
      </c>
      <c r="J68" s="18"/>
      <c r="K68" s="18">
        <f>K69</f>
        <v>0</v>
      </c>
      <c r="L68" s="18">
        <f>L69</f>
        <v>2278343</v>
      </c>
      <c r="M68" s="18"/>
    </row>
    <row r="69" spans="1:13" ht="13.5" customHeight="1">
      <c r="A69" s="93"/>
      <c r="B69" s="94"/>
      <c r="C69" s="95"/>
      <c r="D69" s="66"/>
      <c r="E69" s="22" t="s">
        <v>86</v>
      </c>
      <c r="F69" s="20">
        <f t="shared" si="6"/>
        <v>2278343</v>
      </c>
      <c r="G69" s="23">
        <f>H69+I69+K69+L69</f>
        <v>2278343</v>
      </c>
      <c r="H69" s="23">
        <f>48800+8000-56800</f>
        <v>0</v>
      </c>
      <c r="I69" s="23"/>
      <c r="J69" s="23"/>
      <c r="K69" s="20"/>
      <c r="L69" s="20">
        <v>2278343</v>
      </c>
      <c r="M69" s="20" t="s">
        <v>22</v>
      </c>
    </row>
    <row r="70" spans="1:13" ht="12.75">
      <c r="A70" s="93"/>
      <c r="B70" s="94"/>
      <c r="C70" s="95"/>
      <c r="D70" s="64" t="s">
        <v>32</v>
      </c>
      <c r="E70" s="17" t="s">
        <v>20</v>
      </c>
      <c r="F70" s="18">
        <f t="shared" si="6"/>
        <v>402061</v>
      </c>
      <c r="G70" s="18">
        <f>H70+I70+K70+L70</f>
        <v>402061</v>
      </c>
      <c r="H70" s="18">
        <f>H71</f>
        <v>0</v>
      </c>
      <c r="I70" s="18">
        <f>I71</f>
        <v>402061</v>
      </c>
      <c r="J70" s="18"/>
      <c r="K70" s="18">
        <f>K71</f>
        <v>0</v>
      </c>
      <c r="L70" s="18">
        <f>L71</f>
        <v>0</v>
      </c>
      <c r="M70" s="18"/>
    </row>
    <row r="71" spans="1:13" ht="15" customHeight="1">
      <c r="A71" s="93"/>
      <c r="B71" s="94"/>
      <c r="C71" s="84"/>
      <c r="D71" s="66"/>
      <c r="E71" s="22" t="s">
        <v>86</v>
      </c>
      <c r="F71" s="23">
        <f t="shared" si="6"/>
        <v>402061</v>
      </c>
      <c r="G71" s="23">
        <f>H71+I71+K71+L71</f>
        <v>402061</v>
      </c>
      <c r="H71" s="23">
        <v>0</v>
      </c>
      <c r="I71" s="23">
        <v>402061</v>
      </c>
      <c r="J71" s="23"/>
      <c r="K71" s="20"/>
      <c r="L71" s="20"/>
      <c r="M71" s="20" t="s">
        <v>22</v>
      </c>
    </row>
    <row r="72" spans="1:13" ht="12.75">
      <c r="A72" s="93"/>
      <c r="B72" s="94"/>
      <c r="C72" s="12" t="s">
        <v>87</v>
      </c>
      <c r="D72" s="63"/>
      <c r="E72" s="13" t="s">
        <v>88</v>
      </c>
      <c r="F72" s="14">
        <f t="shared" si="6"/>
        <v>35000</v>
      </c>
      <c r="G72" s="15">
        <f aca="true" t="shared" si="7" ref="G72:I73">G73</f>
        <v>35000</v>
      </c>
      <c r="H72" s="15">
        <f t="shared" si="7"/>
        <v>35000</v>
      </c>
      <c r="I72" s="15">
        <f t="shared" si="7"/>
        <v>0</v>
      </c>
      <c r="J72" s="15"/>
      <c r="K72" s="15">
        <f>K73</f>
        <v>0</v>
      </c>
      <c r="L72" s="15">
        <f>L73</f>
        <v>0</v>
      </c>
      <c r="M72" s="14"/>
    </row>
    <row r="73" spans="1:13" ht="12.75">
      <c r="A73" s="93"/>
      <c r="B73" s="94"/>
      <c r="C73" s="98"/>
      <c r="D73" s="64" t="s">
        <v>56</v>
      </c>
      <c r="E73" s="17" t="s">
        <v>20</v>
      </c>
      <c r="F73" s="18">
        <f t="shared" si="6"/>
        <v>35000</v>
      </c>
      <c r="G73" s="18">
        <f t="shared" si="7"/>
        <v>35000</v>
      </c>
      <c r="H73" s="18">
        <f t="shared" si="7"/>
        <v>35000</v>
      </c>
      <c r="I73" s="18">
        <f t="shared" si="7"/>
        <v>0</v>
      </c>
      <c r="J73" s="18"/>
      <c r="K73" s="18">
        <f>K74</f>
        <v>0</v>
      </c>
      <c r="L73" s="18">
        <f>L74</f>
        <v>0</v>
      </c>
      <c r="M73" s="18"/>
    </row>
    <row r="74" spans="1:13" ht="12.75">
      <c r="A74" s="93"/>
      <c r="B74" s="94"/>
      <c r="C74" s="98"/>
      <c r="D74" s="66"/>
      <c r="E74" s="19" t="s">
        <v>89</v>
      </c>
      <c r="F74" s="20">
        <f t="shared" si="6"/>
        <v>35000</v>
      </c>
      <c r="G74" s="23">
        <f>H74+I74+K74+L74</f>
        <v>35000</v>
      </c>
      <c r="H74" s="20">
        <v>35000</v>
      </c>
      <c r="I74" s="20">
        <v>0</v>
      </c>
      <c r="J74" s="20"/>
      <c r="K74" s="20"/>
      <c r="L74" s="20"/>
      <c r="M74" s="20" t="s">
        <v>22</v>
      </c>
    </row>
    <row r="75" spans="1:18" ht="12.75">
      <c r="A75" s="74" t="s">
        <v>97</v>
      </c>
      <c r="B75" s="75">
        <v>926</v>
      </c>
      <c r="C75" s="76"/>
      <c r="D75" s="77"/>
      <c r="E75" s="78" t="s">
        <v>99</v>
      </c>
      <c r="F75" s="10">
        <f t="shared" si="6"/>
        <v>7977</v>
      </c>
      <c r="G75" s="10">
        <f>H75+I75+K75+L75</f>
        <v>7977</v>
      </c>
      <c r="H75" s="72">
        <f>H76</f>
        <v>7977</v>
      </c>
      <c r="I75" s="72"/>
      <c r="J75" s="72"/>
      <c r="K75" s="72"/>
      <c r="L75" s="72"/>
      <c r="M75" s="72"/>
      <c r="N75" s="71"/>
      <c r="O75" s="71"/>
      <c r="P75" s="71"/>
      <c r="Q75" s="71"/>
      <c r="R75" s="71"/>
    </row>
    <row r="76" spans="1:13" ht="12.75">
      <c r="A76" s="90"/>
      <c r="B76" s="80"/>
      <c r="C76" s="12" t="s">
        <v>98</v>
      </c>
      <c r="D76" s="63"/>
      <c r="E76" s="13" t="s">
        <v>100</v>
      </c>
      <c r="F76" s="14">
        <f t="shared" si="6"/>
        <v>7977</v>
      </c>
      <c r="G76" s="15">
        <f>G77</f>
        <v>7977</v>
      </c>
      <c r="H76" s="15">
        <f>H77</f>
        <v>7977</v>
      </c>
      <c r="I76" s="15"/>
      <c r="J76" s="15"/>
      <c r="K76" s="15"/>
      <c r="L76" s="15"/>
      <c r="M76" s="15"/>
    </row>
    <row r="77" spans="1:13" ht="12.75">
      <c r="A77" s="91"/>
      <c r="B77" s="81"/>
      <c r="C77" s="83"/>
      <c r="D77" s="64" t="s">
        <v>56</v>
      </c>
      <c r="E77" s="17" t="s">
        <v>20</v>
      </c>
      <c r="F77" s="18">
        <f t="shared" si="6"/>
        <v>7977</v>
      </c>
      <c r="G77" s="18">
        <f>G78</f>
        <v>7977</v>
      </c>
      <c r="H77" s="18">
        <f>H78</f>
        <v>7977</v>
      </c>
      <c r="I77" s="18"/>
      <c r="J77" s="18"/>
      <c r="K77" s="18"/>
      <c r="L77" s="18"/>
      <c r="M77" s="18"/>
    </row>
    <row r="78" spans="1:13" ht="12.75">
      <c r="A78" s="79"/>
      <c r="B78" s="82"/>
      <c r="C78" s="84"/>
      <c r="D78" s="66"/>
      <c r="E78" s="19" t="s">
        <v>101</v>
      </c>
      <c r="F78" s="20">
        <f t="shared" si="6"/>
        <v>7977</v>
      </c>
      <c r="G78" s="23">
        <f>H78+I78+K78+L78</f>
        <v>7977</v>
      </c>
      <c r="H78" s="20">
        <v>7977</v>
      </c>
      <c r="I78" s="20"/>
      <c r="J78" s="20"/>
      <c r="K78" s="20"/>
      <c r="L78" s="20"/>
      <c r="M78" s="20" t="s">
        <v>102</v>
      </c>
    </row>
    <row r="79" spans="1:13" ht="13.5" thickBot="1">
      <c r="A79" s="87" t="s">
        <v>90</v>
      </c>
      <c r="B79" s="88"/>
      <c r="C79" s="88"/>
      <c r="D79" s="88"/>
      <c r="E79" s="89"/>
      <c r="F79" s="73">
        <f t="shared" si="6"/>
        <v>19220239</v>
      </c>
      <c r="G79" s="73">
        <f>H79+I79+K79+L79</f>
        <v>19220239</v>
      </c>
      <c r="H79" s="67">
        <f>H13+H33+H40+H47+H51+H60+H75</f>
        <v>2202977</v>
      </c>
      <c r="I79" s="67">
        <f>I13+I33+I40+I47+I51+I60</f>
        <v>7646335</v>
      </c>
      <c r="J79" s="67"/>
      <c r="K79" s="67">
        <f>K13+K33+K40+K47+K51+K60</f>
        <v>1432400</v>
      </c>
      <c r="L79" s="67">
        <f>L13+L33+L40+L47+L51+L60</f>
        <v>7938527</v>
      </c>
      <c r="M79" s="68" t="s">
        <v>91</v>
      </c>
    </row>
    <row r="80" ht="12.75">
      <c r="F80" s="69"/>
    </row>
    <row r="81" spans="1:8" ht="12.75">
      <c r="A81" s="70" t="s">
        <v>92</v>
      </c>
      <c r="H81" t="s">
        <v>93</v>
      </c>
    </row>
    <row r="82" ht="12.75">
      <c r="A82" s="70" t="s">
        <v>94</v>
      </c>
    </row>
    <row r="83" ht="12.75">
      <c r="A83" s="70" t="s">
        <v>95</v>
      </c>
    </row>
    <row r="84" ht="12.75">
      <c r="A84" s="70" t="s">
        <v>96</v>
      </c>
    </row>
  </sheetData>
  <mergeCells count="44">
    <mergeCell ref="A5:M5"/>
    <mergeCell ref="E7:I7"/>
    <mergeCell ref="A9:A11"/>
    <mergeCell ref="B9:B11"/>
    <mergeCell ref="C9:C11"/>
    <mergeCell ref="D9:D11"/>
    <mergeCell ref="E9:E11"/>
    <mergeCell ref="F9:F11"/>
    <mergeCell ref="G9:L9"/>
    <mergeCell ref="M9:M11"/>
    <mergeCell ref="G10:G11"/>
    <mergeCell ref="H10:L10"/>
    <mergeCell ref="J11:K11"/>
    <mergeCell ref="A14:A32"/>
    <mergeCell ref="B14:B32"/>
    <mergeCell ref="C15:C32"/>
    <mergeCell ref="D16:D25"/>
    <mergeCell ref="D31:D32"/>
    <mergeCell ref="A34:A36"/>
    <mergeCell ref="B34:B36"/>
    <mergeCell ref="C35:C36"/>
    <mergeCell ref="A41:A46"/>
    <mergeCell ref="B41:B46"/>
    <mergeCell ref="C42:C46"/>
    <mergeCell ref="A48:A50"/>
    <mergeCell ref="B48:B50"/>
    <mergeCell ref="C49:C50"/>
    <mergeCell ref="A52:A59"/>
    <mergeCell ref="B52:B59"/>
    <mergeCell ref="C53:C59"/>
    <mergeCell ref="C62:C65"/>
    <mergeCell ref="D63:D65"/>
    <mergeCell ref="C73:C74"/>
    <mergeCell ref="C68:C71"/>
    <mergeCell ref="I1:M1"/>
    <mergeCell ref="I2:M2"/>
    <mergeCell ref="I3:M3"/>
    <mergeCell ref="A79:E79"/>
    <mergeCell ref="A76:A78"/>
    <mergeCell ref="B76:B78"/>
    <mergeCell ref="C77:C78"/>
    <mergeCell ref="D54:D55"/>
    <mergeCell ref="A61:A74"/>
    <mergeCell ref="B61:B74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cp:lastPrinted>2009-01-29T12:33:30Z</cp:lastPrinted>
  <dcterms:created xsi:type="dcterms:W3CDTF">2009-01-19T10:12:00Z</dcterms:created>
  <dcterms:modified xsi:type="dcterms:W3CDTF">2009-01-29T12:33:34Z</dcterms:modified>
  <cp:category/>
  <cp:version/>
  <cp:contentType/>
  <cp:contentStatus/>
</cp:coreProperties>
</file>